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136" windowHeight="12636" tabRatio="466" activeTab="0"/>
  </bookViews>
  <sheets>
    <sheet name="公路" sheetId="1" r:id="rId1"/>
  </sheets>
  <definedNames>
    <definedName name="_xlnm.Print_Titles" localSheetId="0">'公路'!$2:$4</definedName>
  </definedNames>
  <calcPr fullCalcOnLoad="1"/>
</workbook>
</file>

<file path=xl/sharedStrings.xml><?xml version="1.0" encoding="utf-8"?>
<sst xmlns="http://schemas.openxmlformats.org/spreadsheetml/2006/main" count="131" uniqueCount="78">
  <si>
    <t>标段</t>
  </si>
  <si>
    <t>钢筋保护层厚度</t>
  </si>
  <si>
    <t>构件结构尺寸及钢筋间距</t>
  </si>
  <si>
    <t>实测点数</t>
  </si>
  <si>
    <t>合格点数</t>
  </si>
  <si>
    <t>合格率</t>
  </si>
  <si>
    <t>合计</t>
  </si>
  <si>
    <t>土建2标</t>
  </si>
  <si>
    <t>土建3标</t>
  </si>
  <si>
    <t>土建1标</t>
  </si>
  <si>
    <t>济洛高速豫晋省界至济源段</t>
  </si>
  <si>
    <t>安阳西北绕城</t>
  </si>
  <si>
    <t>土建4标</t>
  </si>
  <si>
    <t>总计</t>
  </si>
  <si>
    <t>商南高速周口至南阳段</t>
  </si>
  <si>
    <t>淮信高速息县至邢集段</t>
  </si>
  <si>
    <t>机西二期</t>
  </si>
  <si>
    <t>台辉高速豫鲁省界至范县段</t>
  </si>
  <si>
    <t>三淅高速豫晋省界至灵宝段</t>
  </si>
  <si>
    <t>国道234焦荥黄河大桥</t>
  </si>
  <si>
    <t>国道107改线官渡黄河大桥</t>
  </si>
  <si>
    <t>桥梁分部</t>
  </si>
  <si>
    <t>济洛高速公路济源至洛阳西</t>
  </si>
  <si>
    <t>路基分部</t>
  </si>
  <si>
    <t>土建2标</t>
  </si>
  <si>
    <t>土建1标</t>
  </si>
  <si>
    <t>土建3标</t>
  </si>
  <si>
    <t>土建1标</t>
  </si>
  <si>
    <t>一分部一工区</t>
  </si>
  <si>
    <t>二分部一工区</t>
  </si>
  <si>
    <t>一分部二工区</t>
  </si>
  <si>
    <t>二分部二工区</t>
  </si>
  <si>
    <t>20（沉降）</t>
  </si>
  <si>
    <t>一分部</t>
  </si>
  <si>
    <t>二分部</t>
  </si>
  <si>
    <t>三分部</t>
  </si>
  <si>
    <t>合计</t>
  </si>
  <si>
    <t>土建1标</t>
  </si>
  <si>
    <t>土建3标</t>
  </si>
  <si>
    <t>土建8标</t>
  </si>
  <si>
    <t>土建9标</t>
  </si>
  <si>
    <t>土建2标</t>
  </si>
  <si>
    <t>土建3标</t>
  </si>
  <si>
    <t>土建5标</t>
  </si>
  <si>
    <t>土建6标</t>
  </si>
  <si>
    <t>土建4标</t>
  </si>
  <si>
    <t>土建5标</t>
  </si>
  <si>
    <t>隧道初支厚度</t>
  </si>
  <si>
    <t>四分部</t>
  </si>
  <si>
    <t>5（面层）</t>
  </si>
  <si>
    <t>20（沉降）</t>
  </si>
  <si>
    <t>土建2标</t>
  </si>
  <si>
    <t>合计</t>
  </si>
  <si>
    <t>20（沉降）</t>
  </si>
  <si>
    <t>土建3-1标</t>
  </si>
  <si>
    <t>土建4-1标</t>
  </si>
  <si>
    <t>土建5-2标</t>
  </si>
  <si>
    <t>5（基层）</t>
  </si>
  <si>
    <t>面层厚度(20)</t>
  </si>
  <si>
    <t>基层厚度(20)</t>
  </si>
  <si>
    <t>压实度(55)</t>
  </si>
  <si>
    <t>路面1标</t>
  </si>
  <si>
    <t>路面3标</t>
  </si>
  <si>
    <t>路面4标</t>
  </si>
  <si>
    <t>钢支撑</t>
  </si>
  <si>
    <t>锚杆</t>
  </si>
  <si>
    <t>净空</t>
  </si>
  <si>
    <t>郑西高速栾双段</t>
  </si>
  <si>
    <t>郑西高速尧栾段</t>
  </si>
  <si>
    <t>渑垣高速</t>
  </si>
  <si>
    <t>沉降（220）</t>
  </si>
  <si>
    <t>隧道衬砌厚度</t>
  </si>
  <si>
    <t>附件1</t>
  </si>
  <si>
    <t>在建高速公路和2个普通干线公路黄河大桥项目实体质量合格率汇总表</t>
  </si>
  <si>
    <t xml:space="preserve"> 路基压实度和沉降观测     （基层、底基层，面层厚度 ）</t>
  </si>
  <si>
    <t>合格
点数</t>
  </si>
  <si>
    <t>项目
名称</t>
  </si>
  <si>
    <t xml:space="preserve">混凝土强度         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</si>
</sst>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%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6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Alignment="1">
      <alignment/>
    </xf>
    <xf numFmtId="0" fontId="42" fillId="0" borderId="10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vertical="center"/>
      <protection locked="0"/>
    </xf>
    <xf numFmtId="0" fontId="21" fillId="0" borderId="0" xfId="0" applyFont="1" applyFill="1" applyAlignment="1" applyProtection="1">
      <alignment/>
      <protection locked="0"/>
    </xf>
    <xf numFmtId="0" fontId="22" fillId="0" borderId="11" xfId="0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horizontal="center" vertical="center" wrapText="1"/>
      <protection locked="0"/>
    </xf>
    <xf numFmtId="0" fontId="23" fillId="0" borderId="10" xfId="0" applyFont="1" applyFill="1" applyBorder="1" applyAlignment="1" applyProtection="1">
      <alignment horizontal="center" vertical="center" wrapText="1"/>
      <protection locked="0"/>
    </xf>
    <xf numFmtId="0" fontId="43" fillId="0" borderId="10" xfId="0" applyFont="1" applyFill="1" applyBorder="1" applyAlignment="1" applyProtection="1">
      <alignment horizontal="center" vertical="center" wrapText="1"/>
      <protection locked="0"/>
    </xf>
    <xf numFmtId="9" fontId="42" fillId="0" borderId="10" xfId="0" applyNumberFormat="1" applyFont="1" applyFill="1" applyBorder="1" applyAlignment="1" applyProtection="1">
      <alignment horizontal="center" vertical="center"/>
      <protection locked="0"/>
    </xf>
    <xf numFmtId="10" fontId="42" fillId="0" borderId="10" xfId="0" applyNumberFormat="1" applyFont="1" applyFill="1" applyBorder="1" applyAlignment="1" applyProtection="1">
      <alignment horizontal="center" vertical="center"/>
      <protection locked="0"/>
    </xf>
    <xf numFmtId="0" fontId="42" fillId="0" borderId="10" xfId="0" applyFont="1" applyFill="1" applyBorder="1" applyAlignment="1" applyProtection="1">
      <alignment horizontal="center" vertical="center" wrapText="1"/>
      <protection locked="0"/>
    </xf>
    <xf numFmtId="0" fontId="43" fillId="0" borderId="12" xfId="0" applyFont="1" applyFill="1" applyBorder="1" applyAlignment="1" applyProtection="1">
      <alignment horizontal="center" vertical="center" wrapText="1"/>
      <protection locked="0"/>
    </xf>
    <xf numFmtId="0" fontId="43" fillId="0" borderId="13" xfId="0" applyFont="1" applyFill="1" applyBorder="1" applyAlignment="1" applyProtection="1">
      <alignment horizontal="center" vertical="center" wrapText="1"/>
      <protection locked="0"/>
    </xf>
    <xf numFmtId="0" fontId="43" fillId="0" borderId="14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 applyProtection="1">
      <alignment horizontal="center" vertical="center"/>
      <protection locked="0"/>
    </xf>
    <xf numFmtId="9" fontId="19" fillId="0" borderId="10" xfId="33" applyFont="1" applyFill="1" applyBorder="1" applyAlignment="1" applyProtection="1">
      <alignment horizontal="center" vertical="center"/>
      <protection locked="0"/>
    </xf>
    <xf numFmtId="10" fontId="19" fillId="0" borderId="10" xfId="0" applyNumberFormat="1" applyFont="1" applyFill="1" applyBorder="1" applyAlignment="1" applyProtection="1">
      <alignment horizontal="center" vertical="center"/>
      <protection locked="0"/>
    </xf>
    <xf numFmtId="0" fontId="42" fillId="0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10" xfId="0" applyFont="1" applyFill="1" applyBorder="1" applyAlignment="1" applyProtection="1">
      <alignment horizontal="center"/>
      <protection locked="0"/>
    </xf>
    <xf numFmtId="9" fontId="19" fillId="0" borderId="10" xfId="0" applyNumberFormat="1" applyFont="1" applyFill="1" applyBorder="1" applyAlignment="1" applyProtection="1">
      <alignment horizontal="center"/>
      <protection locked="0"/>
    </xf>
    <xf numFmtId="176" fontId="42" fillId="0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10" xfId="0" applyFont="1" applyFill="1" applyBorder="1" applyAlignment="1" applyProtection="1">
      <alignment horizontal="center" vertical="center" wrapText="1"/>
      <protection locked="0"/>
    </xf>
    <xf numFmtId="0" fontId="22" fillId="0" borderId="15" xfId="0" applyFont="1" applyFill="1" applyBorder="1" applyAlignment="1" applyProtection="1">
      <alignment horizontal="center" vertical="center"/>
      <protection locked="0"/>
    </xf>
    <xf numFmtId="0" fontId="22" fillId="0" borderId="16" xfId="0" applyFont="1" applyFill="1" applyBorder="1" applyAlignment="1" applyProtection="1">
      <alignment horizontal="center" vertical="center"/>
      <protection locked="0"/>
    </xf>
    <xf numFmtId="0" fontId="19" fillId="0" borderId="10" xfId="0" applyFont="1" applyFill="1" applyBorder="1" applyAlignment="1" applyProtection="1">
      <alignment horizontal="center" vertical="center"/>
      <protection locked="0"/>
    </xf>
    <xf numFmtId="9" fontId="19" fillId="0" borderId="10" xfId="0" applyNumberFormat="1" applyFont="1" applyFill="1" applyBorder="1" applyAlignment="1" applyProtection="1">
      <alignment horizontal="center" vertical="center"/>
      <protection locked="0"/>
    </xf>
    <xf numFmtId="10" fontId="19" fillId="0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12" xfId="0" applyFont="1" applyFill="1" applyBorder="1" applyAlignment="1" applyProtection="1">
      <alignment horizontal="center" vertical="center"/>
      <protection locked="0"/>
    </xf>
    <xf numFmtId="9" fontId="19" fillId="0" borderId="12" xfId="0" applyNumberFormat="1" applyFont="1" applyFill="1" applyBorder="1" applyAlignment="1" applyProtection="1">
      <alignment horizontal="center" vertical="center"/>
      <protection locked="0"/>
    </xf>
    <xf numFmtId="0" fontId="22" fillId="0" borderId="17" xfId="0" applyFont="1" applyFill="1" applyBorder="1" applyAlignment="1" applyProtection="1">
      <alignment horizontal="center" vertical="center"/>
      <protection locked="0"/>
    </xf>
    <xf numFmtId="0" fontId="22" fillId="0" borderId="18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9" fontId="19" fillId="0" borderId="13" xfId="0" applyNumberFormat="1" applyFont="1" applyFill="1" applyBorder="1" applyAlignment="1" applyProtection="1">
      <alignment horizontal="center" vertical="center"/>
      <protection locked="0"/>
    </xf>
    <xf numFmtId="0" fontId="22" fillId="0" borderId="19" xfId="0" applyFont="1" applyFill="1" applyBorder="1" applyAlignment="1" applyProtection="1">
      <alignment horizontal="center" vertical="center"/>
      <protection locked="0"/>
    </xf>
    <xf numFmtId="0" fontId="22" fillId="0" borderId="20" xfId="0" applyFont="1" applyFill="1" applyBorder="1" applyAlignment="1" applyProtection="1">
      <alignment horizontal="center" vertical="center"/>
      <protection locked="0"/>
    </xf>
    <xf numFmtId="0" fontId="19" fillId="0" borderId="14" xfId="0" applyFont="1" applyFill="1" applyBorder="1" applyAlignment="1" applyProtection="1">
      <alignment horizontal="center" vertical="center"/>
      <protection locked="0"/>
    </xf>
    <xf numFmtId="9" fontId="19" fillId="0" borderId="14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Alignment="1" applyProtection="1">
      <alignment horizontal="center" vertical="center"/>
      <protection locked="0"/>
    </xf>
    <xf numFmtId="0" fontId="19" fillId="0" borderId="0" xfId="0" applyFont="1" applyFill="1" applyAlignment="1" applyProtection="1">
      <alignment/>
      <protection locked="0"/>
    </xf>
    <xf numFmtId="0" fontId="21" fillId="0" borderId="10" xfId="0" applyFont="1" applyFill="1" applyBorder="1" applyAlignment="1" applyProtection="1">
      <alignment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32">
    <dxf>
      <fill>
        <patternFill>
          <bgColor theme="6"/>
        </patternFill>
      </fill>
    </dxf>
    <dxf/>
    <dxf>
      <fill>
        <patternFill>
          <fgColor theme="6"/>
        </patternFill>
      </fill>
    </dxf>
    <dxf/>
    <dxf>
      <fill>
        <patternFill>
          <bgColor theme="6"/>
        </patternFill>
      </fill>
    </dxf>
    <dxf/>
    <dxf>
      <fill>
        <patternFill>
          <fgColor theme="6"/>
        </patternFill>
      </fill>
    </dxf>
    <dxf>
      <fill>
        <patternFill>
          <bgColor theme="6"/>
        </patternFill>
      </fill>
    </dxf>
    <dxf/>
    <dxf>
      <fill>
        <patternFill>
          <fgColor theme="6"/>
        </patternFill>
      </fill>
    </dxf>
    <dxf>
      <fill>
        <patternFill>
          <bgColor theme="6"/>
        </patternFill>
      </fill>
    </dxf>
    <dxf/>
    <dxf>
      <fill>
        <patternFill>
          <fgColor theme="6"/>
        </patternFill>
      </fill>
    </dxf>
    <dxf>
      <fill>
        <patternFill>
          <bgColor theme="6"/>
        </patternFill>
      </fill>
    </dxf>
    <dxf/>
    <dxf>
      <fill>
        <patternFill>
          <fgColor theme="6"/>
        </patternFill>
      </fill>
    </dxf>
    <dxf>
      <fill>
        <patternFill>
          <bgColor theme="6"/>
        </patternFill>
      </fill>
    </dxf>
    <dxf/>
    <dxf>
      <fill>
        <patternFill>
          <fgColor theme="6"/>
        </patternFill>
      </fill>
    </dxf>
    <dxf>
      <fill>
        <patternFill>
          <bgColor theme="6"/>
        </patternFill>
      </fill>
    </dxf>
    <dxf/>
    <dxf>
      <fill>
        <patternFill>
          <fgColor theme="6"/>
        </patternFill>
      </fill>
    </dxf>
    <dxf>
      <fill>
        <patternFill>
          <bgColor theme="6"/>
        </patternFill>
      </fill>
    </dxf>
    <dxf/>
    <dxf>
      <fill>
        <patternFill>
          <fgColor theme="6"/>
        </patternFill>
      </fill>
    </dxf>
    <dxf>
      <fill>
        <patternFill>
          <bgColor theme="6"/>
        </patternFill>
      </fill>
    </dxf>
    <dxf/>
    <dxf>
      <fill>
        <patternFill>
          <fgColor theme="6"/>
        </patternFill>
      </fill>
    </dxf>
    <dxf>
      <fill>
        <patternFill>
          <bgColor theme="6"/>
        </patternFill>
      </fill>
    </dxf>
    <dxf/>
    <dxf>
      <fill>
        <patternFill>
          <fgColor theme="6"/>
        </patternFill>
      </fill>
    </dxf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9"/>
  <sheetViews>
    <sheetView tabSelected="1" zoomScale="85" zoomScaleNormal="85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15" sqref="F15"/>
    </sheetView>
  </sheetViews>
  <sheetFormatPr defaultColWidth="9.00390625" defaultRowHeight="14.25"/>
  <cols>
    <col min="1" max="1" width="8.75390625" style="3" customWidth="1"/>
    <col min="2" max="2" width="10.875" style="3" customWidth="1"/>
    <col min="3" max="3" width="11.625" style="3" customWidth="1"/>
    <col min="4" max="4" width="8.25390625" style="3" customWidth="1"/>
    <col min="5" max="5" width="6.25390625" style="3" customWidth="1"/>
    <col min="6" max="6" width="5.375" style="3" customWidth="1"/>
    <col min="7" max="7" width="5.75390625" style="3" customWidth="1"/>
    <col min="8" max="8" width="6.625" style="3" customWidth="1"/>
    <col min="9" max="9" width="5.00390625" style="3" customWidth="1"/>
    <col min="10" max="10" width="6.00390625" style="3" customWidth="1"/>
    <col min="11" max="11" width="6.875" style="3" customWidth="1"/>
    <col min="12" max="12" width="5.75390625" style="3" customWidth="1"/>
    <col min="13" max="13" width="5.50390625" style="3" customWidth="1"/>
    <col min="14" max="14" width="6.75390625" style="3" customWidth="1"/>
    <col min="15" max="15" width="5.75390625" style="3" customWidth="1"/>
    <col min="16" max="16" width="5.50390625" style="3" customWidth="1"/>
    <col min="17" max="17" width="8.125" style="3" customWidth="1"/>
    <col min="18" max="18" width="6.25390625" style="3" customWidth="1"/>
    <col min="19" max="19" width="6.375" style="3" customWidth="1"/>
    <col min="20" max="20" width="8.00390625" style="3" customWidth="1"/>
    <col min="21" max="21" width="6.50390625" style="3" customWidth="1"/>
    <col min="22" max="22" width="6.75390625" style="3" customWidth="1"/>
    <col min="23" max="23" width="6.50390625" style="3" customWidth="1"/>
    <col min="24" max="24" width="5.75390625" style="3" customWidth="1"/>
    <col min="25" max="25" width="6.00390625" style="3" customWidth="1"/>
    <col min="26" max="26" width="5.375" style="3" customWidth="1"/>
    <col min="27" max="27" width="5.625" style="3" customWidth="1"/>
    <col min="28" max="28" width="5.75390625" style="3" customWidth="1"/>
    <col min="29" max="29" width="5.375" style="3" customWidth="1"/>
    <col min="30" max="16384" width="9.00390625" style="3" customWidth="1"/>
  </cols>
  <sheetData>
    <row r="1" ht="20.25">
      <c r="A1" s="2" t="s">
        <v>72</v>
      </c>
    </row>
    <row r="2" spans="1:29" s="37" customFormat="1" ht="96" customHeight="1">
      <c r="A2" s="4" t="s">
        <v>73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28.5" customHeight="1">
      <c r="A3" s="5" t="s">
        <v>76</v>
      </c>
      <c r="B3" s="5" t="s">
        <v>0</v>
      </c>
      <c r="C3" s="5" t="s">
        <v>74</v>
      </c>
      <c r="D3" s="5"/>
      <c r="E3" s="5"/>
      <c r="F3" s="5" t="s">
        <v>77</v>
      </c>
      <c r="G3" s="5"/>
      <c r="H3" s="5"/>
      <c r="I3" s="5" t="s">
        <v>1</v>
      </c>
      <c r="J3" s="5"/>
      <c r="K3" s="5"/>
      <c r="L3" s="5" t="s">
        <v>2</v>
      </c>
      <c r="M3" s="5"/>
      <c r="N3" s="5"/>
      <c r="O3" s="5" t="s">
        <v>47</v>
      </c>
      <c r="P3" s="5"/>
      <c r="Q3" s="5"/>
      <c r="R3" s="5" t="s">
        <v>71</v>
      </c>
      <c r="S3" s="5"/>
      <c r="T3" s="5"/>
      <c r="U3" s="5" t="s">
        <v>64</v>
      </c>
      <c r="V3" s="5"/>
      <c r="W3" s="5"/>
      <c r="X3" s="5" t="s">
        <v>65</v>
      </c>
      <c r="Y3" s="5"/>
      <c r="Z3" s="5"/>
      <c r="AA3" s="5" t="s">
        <v>66</v>
      </c>
      <c r="AB3" s="5"/>
      <c r="AC3" s="5"/>
    </row>
    <row r="4" spans="1:29" ht="31.5" customHeight="1">
      <c r="A4" s="5"/>
      <c r="B4" s="5"/>
      <c r="C4" s="6" t="s">
        <v>3</v>
      </c>
      <c r="D4" s="6" t="s">
        <v>75</v>
      </c>
      <c r="E4" s="6" t="s">
        <v>5</v>
      </c>
      <c r="F4" s="6" t="s">
        <v>3</v>
      </c>
      <c r="G4" s="6" t="s">
        <v>4</v>
      </c>
      <c r="H4" s="6" t="s">
        <v>5</v>
      </c>
      <c r="I4" s="6" t="s">
        <v>3</v>
      </c>
      <c r="J4" s="6" t="s">
        <v>4</v>
      </c>
      <c r="K4" s="6" t="s">
        <v>5</v>
      </c>
      <c r="L4" s="6" t="s">
        <v>3</v>
      </c>
      <c r="M4" s="6" t="s">
        <v>4</v>
      </c>
      <c r="N4" s="6" t="s">
        <v>5</v>
      </c>
      <c r="O4" s="6" t="s">
        <v>3</v>
      </c>
      <c r="P4" s="6" t="s">
        <v>4</v>
      </c>
      <c r="Q4" s="6" t="s">
        <v>5</v>
      </c>
      <c r="R4" s="6" t="s">
        <v>3</v>
      </c>
      <c r="S4" s="6" t="s">
        <v>4</v>
      </c>
      <c r="T4" s="6" t="s">
        <v>5</v>
      </c>
      <c r="U4" s="6" t="s">
        <v>3</v>
      </c>
      <c r="V4" s="6" t="s">
        <v>4</v>
      </c>
      <c r="W4" s="6" t="s">
        <v>5</v>
      </c>
      <c r="X4" s="6" t="s">
        <v>3</v>
      </c>
      <c r="Y4" s="6" t="s">
        <v>4</v>
      </c>
      <c r="Z4" s="6" t="s">
        <v>5</v>
      </c>
      <c r="AA4" s="6" t="s">
        <v>3</v>
      </c>
      <c r="AB4" s="6" t="s">
        <v>4</v>
      </c>
      <c r="AC4" s="6" t="s">
        <v>5</v>
      </c>
    </row>
    <row r="5" spans="1:29" ht="17.25" customHeight="1">
      <c r="A5" s="7" t="s">
        <v>14</v>
      </c>
      <c r="B5" s="1" t="s">
        <v>37</v>
      </c>
      <c r="C5" s="1">
        <v>5</v>
      </c>
      <c r="D5" s="1">
        <v>5</v>
      </c>
      <c r="E5" s="8">
        <f>D5/C5</f>
        <v>1</v>
      </c>
      <c r="F5" s="1">
        <v>10</v>
      </c>
      <c r="G5" s="1">
        <v>10</v>
      </c>
      <c r="H5" s="8">
        <f>G5/F5</f>
        <v>1</v>
      </c>
      <c r="I5" s="1">
        <v>40</v>
      </c>
      <c r="J5" s="1">
        <v>36</v>
      </c>
      <c r="K5" s="8">
        <f>J5/I5</f>
        <v>0.9</v>
      </c>
      <c r="L5" s="1">
        <v>57</v>
      </c>
      <c r="M5" s="1">
        <v>51</v>
      </c>
      <c r="N5" s="8">
        <f>M5/L5</f>
        <v>0.8947368421052632</v>
      </c>
      <c r="O5" s="1"/>
      <c r="P5" s="1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</row>
    <row r="6" spans="1:29" s="38" customFormat="1" ht="17.25" customHeight="1">
      <c r="A6" s="7"/>
      <c r="B6" s="1" t="s">
        <v>38</v>
      </c>
      <c r="C6" s="1">
        <v>5</v>
      </c>
      <c r="D6" s="1">
        <v>5</v>
      </c>
      <c r="E6" s="8">
        <f>D6/C6</f>
        <v>1</v>
      </c>
      <c r="F6" s="1">
        <v>10</v>
      </c>
      <c r="G6" s="1">
        <v>10</v>
      </c>
      <c r="H6" s="8">
        <f aca="true" t="shared" si="0" ref="H6:H14">G6/F6</f>
        <v>1</v>
      </c>
      <c r="I6" s="1">
        <v>40</v>
      </c>
      <c r="J6" s="1">
        <v>36</v>
      </c>
      <c r="K6" s="8">
        <f aca="true" t="shared" si="1" ref="K6:K14">J6/I6</f>
        <v>0.9</v>
      </c>
      <c r="L6" s="1">
        <v>40</v>
      </c>
      <c r="M6" s="1">
        <v>37</v>
      </c>
      <c r="N6" s="8">
        <f aca="true" t="shared" si="2" ref="N6:N14">M6/L6</f>
        <v>0.925</v>
      </c>
      <c r="O6" s="1"/>
      <c r="P6" s="1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s="38" customFormat="1" ht="17.25" customHeight="1">
      <c r="A7" s="7"/>
      <c r="B7" s="1" t="s">
        <v>39</v>
      </c>
      <c r="C7" s="1" t="s">
        <v>32</v>
      </c>
      <c r="D7" s="1">
        <v>20</v>
      </c>
      <c r="E7" s="8">
        <f>D7/20</f>
        <v>1</v>
      </c>
      <c r="F7" s="1">
        <v>10</v>
      </c>
      <c r="G7" s="1">
        <v>10</v>
      </c>
      <c r="H7" s="8">
        <f t="shared" si="0"/>
        <v>1</v>
      </c>
      <c r="I7" s="1">
        <v>40</v>
      </c>
      <c r="J7" s="1">
        <v>35</v>
      </c>
      <c r="K7" s="8">
        <f t="shared" si="1"/>
        <v>0.875</v>
      </c>
      <c r="L7" s="1">
        <v>41</v>
      </c>
      <c r="M7" s="1">
        <v>35</v>
      </c>
      <c r="N7" s="8">
        <f t="shared" si="2"/>
        <v>0.8536585365853658</v>
      </c>
      <c r="O7" s="1"/>
      <c r="P7" s="1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</row>
    <row r="8" spans="1:29" s="38" customFormat="1" ht="17.25" customHeight="1">
      <c r="A8" s="7"/>
      <c r="B8" s="1" t="s">
        <v>40</v>
      </c>
      <c r="C8" s="1" t="s">
        <v>32</v>
      </c>
      <c r="D8" s="1">
        <v>20</v>
      </c>
      <c r="E8" s="8">
        <f>D8/20</f>
        <v>1</v>
      </c>
      <c r="F8" s="1">
        <v>10</v>
      </c>
      <c r="G8" s="1">
        <v>10</v>
      </c>
      <c r="H8" s="8">
        <f t="shared" si="0"/>
        <v>1</v>
      </c>
      <c r="I8" s="1">
        <v>40</v>
      </c>
      <c r="J8" s="1">
        <v>34</v>
      </c>
      <c r="K8" s="8">
        <f t="shared" si="1"/>
        <v>0.85</v>
      </c>
      <c r="L8" s="1">
        <v>38</v>
      </c>
      <c r="M8" s="1">
        <v>33</v>
      </c>
      <c r="N8" s="8">
        <f t="shared" si="2"/>
        <v>0.868421052631579</v>
      </c>
      <c r="O8" s="1"/>
      <c r="P8" s="1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</row>
    <row r="9" spans="1:29" s="38" customFormat="1" ht="17.25" customHeight="1">
      <c r="A9" s="7"/>
      <c r="B9" s="10" t="s">
        <v>6</v>
      </c>
      <c r="C9" s="1">
        <v>50</v>
      </c>
      <c r="D9" s="1">
        <f>D5+D6+D7+D8</f>
        <v>50</v>
      </c>
      <c r="E9" s="8">
        <f>D9/C9</f>
        <v>1</v>
      </c>
      <c r="F9" s="1">
        <f>F5+F6+F7+F8</f>
        <v>40</v>
      </c>
      <c r="G9" s="1">
        <f>G5+G6+G7+G8</f>
        <v>40</v>
      </c>
      <c r="H9" s="8">
        <f t="shared" si="0"/>
        <v>1</v>
      </c>
      <c r="I9" s="1">
        <f>I5+I6+I7+I8</f>
        <v>160</v>
      </c>
      <c r="J9" s="1">
        <f>J5+J6+J7+J8</f>
        <v>141</v>
      </c>
      <c r="K9" s="8">
        <f t="shared" si="1"/>
        <v>0.88125</v>
      </c>
      <c r="L9" s="1">
        <f>L5+L6+L7+L8</f>
        <v>176</v>
      </c>
      <c r="M9" s="1">
        <f>M5+M6+M7+M8</f>
        <v>156</v>
      </c>
      <c r="N9" s="8">
        <f t="shared" si="2"/>
        <v>0.8863636363636364</v>
      </c>
      <c r="O9" s="1"/>
      <c r="P9" s="1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1:29" ht="17.25" customHeight="1">
      <c r="A10" s="7" t="s">
        <v>15</v>
      </c>
      <c r="B10" s="1" t="s">
        <v>51</v>
      </c>
      <c r="C10" s="1"/>
      <c r="D10" s="1"/>
      <c r="E10" s="8"/>
      <c r="F10" s="1">
        <v>10</v>
      </c>
      <c r="G10" s="1">
        <v>10</v>
      </c>
      <c r="H10" s="8">
        <f t="shared" si="0"/>
        <v>1</v>
      </c>
      <c r="I10" s="1">
        <v>40</v>
      </c>
      <c r="J10" s="1">
        <v>33</v>
      </c>
      <c r="K10" s="8">
        <f t="shared" si="1"/>
        <v>0.825</v>
      </c>
      <c r="L10" s="1">
        <v>50</v>
      </c>
      <c r="M10" s="1">
        <v>46</v>
      </c>
      <c r="N10" s="8">
        <f t="shared" si="2"/>
        <v>0.92</v>
      </c>
      <c r="O10" s="1"/>
      <c r="P10" s="1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</row>
    <row r="11" spans="1:29" ht="17.25" customHeight="1">
      <c r="A11" s="7"/>
      <c r="B11" s="1" t="s">
        <v>54</v>
      </c>
      <c r="C11" s="1">
        <v>5</v>
      </c>
      <c r="D11" s="1">
        <v>5</v>
      </c>
      <c r="E11" s="8">
        <f>D11/C11</f>
        <v>1</v>
      </c>
      <c r="F11" s="1">
        <v>10</v>
      </c>
      <c r="G11" s="1">
        <v>10</v>
      </c>
      <c r="H11" s="8">
        <f t="shared" si="0"/>
        <v>1</v>
      </c>
      <c r="I11" s="1">
        <v>40</v>
      </c>
      <c r="J11" s="1">
        <v>36</v>
      </c>
      <c r="K11" s="8">
        <f t="shared" si="1"/>
        <v>0.9</v>
      </c>
      <c r="L11" s="1">
        <v>50</v>
      </c>
      <c r="M11" s="1">
        <v>44</v>
      </c>
      <c r="N11" s="8">
        <f t="shared" si="2"/>
        <v>0.88</v>
      </c>
      <c r="O11" s="1"/>
      <c r="P11" s="1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1:29" ht="17.25" customHeight="1">
      <c r="A12" s="7"/>
      <c r="B12" s="1" t="s">
        <v>55</v>
      </c>
      <c r="C12" s="1">
        <v>5</v>
      </c>
      <c r="D12" s="1">
        <v>5</v>
      </c>
      <c r="E12" s="8">
        <f>D12/C12</f>
        <v>1</v>
      </c>
      <c r="F12" s="1">
        <v>10</v>
      </c>
      <c r="G12" s="1">
        <v>10</v>
      </c>
      <c r="H12" s="8">
        <f t="shared" si="0"/>
        <v>1</v>
      </c>
      <c r="I12" s="1">
        <v>40</v>
      </c>
      <c r="J12" s="1">
        <v>35</v>
      </c>
      <c r="K12" s="8">
        <f t="shared" si="1"/>
        <v>0.875</v>
      </c>
      <c r="L12" s="1">
        <v>50</v>
      </c>
      <c r="M12" s="1">
        <v>42</v>
      </c>
      <c r="N12" s="8">
        <f t="shared" si="2"/>
        <v>0.84</v>
      </c>
      <c r="O12" s="1"/>
      <c r="P12" s="1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1:29" ht="17.25" customHeight="1">
      <c r="A13" s="7"/>
      <c r="B13" s="1" t="s">
        <v>56</v>
      </c>
      <c r="C13" s="1">
        <v>5</v>
      </c>
      <c r="D13" s="1">
        <v>5</v>
      </c>
      <c r="E13" s="8">
        <f>D13/C13</f>
        <v>1</v>
      </c>
      <c r="F13" s="1">
        <v>10</v>
      </c>
      <c r="G13" s="1">
        <v>10</v>
      </c>
      <c r="H13" s="8">
        <f t="shared" si="0"/>
        <v>1</v>
      </c>
      <c r="I13" s="1">
        <v>40</v>
      </c>
      <c r="J13" s="1">
        <v>35</v>
      </c>
      <c r="K13" s="8">
        <f t="shared" si="1"/>
        <v>0.875</v>
      </c>
      <c r="L13" s="1">
        <v>50</v>
      </c>
      <c r="M13" s="1">
        <v>47</v>
      </c>
      <c r="N13" s="8">
        <f t="shared" si="2"/>
        <v>0.94</v>
      </c>
      <c r="O13" s="1"/>
      <c r="P13" s="1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</row>
    <row r="14" spans="1:29" ht="17.25" customHeight="1">
      <c r="A14" s="7"/>
      <c r="B14" s="10" t="s">
        <v>6</v>
      </c>
      <c r="C14" s="1">
        <v>15</v>
      </c>
      <c r="D14" s="1">
        <v>15</v>
      </c>
      <c r="E14" s="8">
        <f>D14/C14</f>
        <v>1</v>
      </c>
      <c r="F14" s="1">
        <f>F10+F11+F12+F13</f>
        <v>40</v>
      </c>
      <c r="G14" s="1">
        <f>G10+G11+G12+G13</f>
        <v>40</v>
      </c>
      <c r="H14" s="8">
        <f t="shared" si="0"/>
        <v>1</v>
      </c>
      <c r="I14" s="1">
        <f>I10+I11+I12+I13</f>
        <v>160</v>
      </c>
      <c r="J14" s="1">
        <f>J10+J11+J12+J13</f>
        <v>139</v>
      </c>
      <c r="K14" s="8">
        <f t="shared" si="1"/>
        <v>0.86875</v>
      </c>
      <c r="L14" s="1">
        <f>L10+L11+L12+L13</f>
        <v>200</v>
      </c>
      <c r="M14" s="1">
        <f>M10+M11+M12+M13</f>
        <v>179</v>
      </c>
      <c r="N14" s="8">
        <f t="shared" si="2"/>
        <v>0.895</v>
      </c>
      <c r="O14" s="1"/>
      <c r="P14" s="1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</row>
    <row r="15" spans="1:29" ht="17.25" customHeight="1">
      <c r="A15" s="11" t="s">
        <v>16</v>
      </c>
      <c r="B15" s="1" t="s">
        <v>61</v>
      </c>
      <c r="C15" s="1" t="s">
        <v>49</v>
      </c>
      <c r="D15" s="1">
        <v>5</v>
      </c>
      <c r="E15" s="8">
        <f>D15/5</f>
        <v>1</v>
      </c>
      <c r="F15" s="1"/>
      <c r="G15" s="1"/>
      <c r="H15" s="8"/>
      <c r="I15" s="1"/>
      <c r="J15" s="1"/>
      <c r="K15" s="8"/>
      <c r="L15" s="1"/>
      <c r="M15" s="1"/>
      <c r="N15" s="8"/>
      <c r="O15" s="1"/>
      <c r="P15" s="1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</row>
    <row r="16" spans="1:29" ht="17.25" customHeight="1">
      <c r="A16" s="12"/>
      <c r="B16" s="1" t="s">
        <v>62</v>
      </c>
      <c r="C16" s="1" t="s">
        <v>49</v>
      </c>
      <c r="D16" s="1">
        <v>5</v>
      </c>
      <c r="E16" s="8">
        <f>D16/5</f>
        <v>1</v>
      </c>
      <c r="F16" s="1"/>
      <c r="G16" s="1"/>
      <c r="H16" s="9"/>
      <c r="I16" s="1"/>
      <c r="J16" s="1"/>
      <c r="K16" s="8"/>
      <c r="L16" s="1"/>
      <c r="M16" s="1"/>
      <c r="N16" s="9"/>
      <c r="O16" s="1"/>
      <c r="P16" s="1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</row>
    <row r="17" spans="1:29" s="38" customFormat="1" ht="17.25" customHeight="1">
      <c r="A17" s="12"/>
      <c r="B17" s="1" t="s">
        <v>63</v>
      </c>
      <c r="C17" s="1" t="s">
        <v>49</v>
      </c>
      <c r="D17" s="1">
        <v>5</v>
      </c>
      <c r="E17" s="8">
        <f>D17/5</f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</row>
    <row r="18" spans="1:29" s="38" customFormat="1" ht="17.25" customHeight="1">
      <c r="A18" s="13"/>
      <c r="B18" s="1" t="s">
        <v>6</v>
      </c>
      <c r="C18" s="1">
        <v>15</v>
      </c>
      <c r="D18" s="1">
        <f>D15+D16+D17</f>
        <v>15</v>
      </c>
      <c r="E18" s="8">
        <f>D18/C18</f>
        <v>1</v>
      </c>
      <c r="F18" s="1"/>
      <c r="G18" s="1"/>
      <c r="H18" s="8"/>
      <c r="I18" s="1"/>
      <c r="J18" s="1"/>
      <c r="K18" s="8"/>
      <c r="L18" s="1"/>
      <c r="M18" s="1"/>
      <c r="N18" s="8"/>
      <c r="O18" s="1"/>
      <c r="P18" s="1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</row>
    <row r="19" spans="1:29" ht="21.75" customHeight="1">
      <c r="A19" s="11" t="s">
        <v>18</v>
      </c>
      <c r="B19" s="1" t="s">
        <v>24</v>
      </c>
      <c r="C19" s="1" t="s">
        <v>49</v>
      </c>
      <c r="D19" s="1">
        <v>5</v>
      </c>
      <c r="E19" s="8">
        <f>D19/5</f>
        <v>1</v>
      </c>
      <c r="F19" s="1"/>
      <c r="G19" s="1"/>
      <c r="H19" s="9"/>
      <c r="I19" s="1"/>
      <c r="J19" s="1"/>
      <c r="K19" s="9"/>
      <c r="L19" s="1"/>
      <c r="M19" s="1"/>
      <c r="N19" s="9"/>
      <c r="O19" s="1"/>
      <c r="P19" s="1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</row>
    <row r="20" spans="1:29" ht="21" customHeight="1">
      <c r="A20" s="13"/>
      <c r="B20" s="10" t="s">
        <v>6</v>
      </c>
      <c r="C20" s="1">
        <v>5</v>
      </c>
      <c r="D20" s="1">
        <v>5</v>
      </c>
      <c r="E20" s="8">
        <f>D20/C20</f>
        <v>1</v>
      </c>
      <c r="F20" s="1"/>
      <c r="G20" s="1"/>
      <c r="H20" s="9"/>
      <c r="I20" s="1"/>
      <c r="J20" s="1"/>
      <c r="K20" s="9"/>
      <c r="L20" s="1"/>
      <c r="M20" s="1"/>
      <c r="N20" s="9"/>
      <c r="O20" s="1"/>
      <c r="P20" s="1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</row>
    <row r="21" spans="1:29" s="38" customFormat="1" ht="17.25" customHeight="1">
      <c r="A21" s="11" t="s">
        <v>17</v>
      </c>
      <c r="B21" s="1" t="s">
        <v>21</v>
      </c>
      <c r="C21" s="1"/>
      <c r="D21" s="1"/>
      <c r="E21" s="8"/>
      <c r="F21" s="14">
        <v>10</v>
      </c>
      <c r="G21" s="14">
        <v>10</v>
      </c>
      <c r="H21" s="15">
        <f aca="true" t="shared" si="3" ref="H21:H26">G21/F21</f>
        <v>1</v>
      </c>
      <c r="I21" s="14">
        <v>40</v>
      </c>
      <c r="J21" s="14">
        <v>36</v>
      </c>
      <c r="K21" s="16">
        <f aca="true" t="shared" si="4" ref="K21:K26">J21/I21</f>
        <v>0.9</v>
      </c>
      <c r="L21" s="1">
        <v>50</v>
      </c>
      <c r="M21" s="1">
        <v>46</v>
      </c>
      <c r="N21" s="9">
        <f>M21/L21</f>
        <v>0.92</v>
      </c>
      <c r="O21" s="1"/>
      <c r="P21" s="1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</row>
    <row r="22" spans="1:29" s="38" customFormat="1" ht="17.25" customHeight="1">
      <c r="A22" s="12"/>
      <c r="B22" s="1" t="s">
        <v>23</v>
      </c>
      <c r="C22" s="1">
        <v>5</v>
      </c>
      <c r="D22" s="1">
        <v>5</v>
      </c>
      <c r="E22" s="8">
        <f>D22/C22</f>
        <v>1</v>
      </c>
      <c r="F22" s="14">
        <v>10</v>
      </c>
      <c r="G22" s="14">
        <v>10</v>
      </c>
      <c r="H22" s="15">
        <f t="shared" si="3"/>
        <v>1</v>
      </c>
      <c r="I22" s="14">
        <v>40</v>
      </c>
      <c r="J22" s="14">
        <v>35</v>
      </c>
      <c r="K22" s="16">
        <f t="shared" si="4"/>
        <v>0.875</v>
      </c>
      <c r="L22" s="1">
        <v>50</v>
      </c>
      <c r="M22" s="1">
        <v>46</v>
      </c>
      <c r="N22" s="9">
        <f>M22/L22</f>
        <v>0.92</v>
      </c>
      <c r="O22" s="1"/>
      <c r="P22" s="1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</row>
    <row r="23" spans="1:29" s="38" customFormat="1" ht="17.25" customHeight="1">
      <c r="A23" s="13"/>
      <c r="B23" s="1" t="s">
        <v>6</v>
      </c>
      <c r="C23" s="1">
        <v>5</v>
      </c>
      <c r="D23" s="1">
        <v>5</v>
      </c>
      <c r="E23" s="8">
        <f>D23/C23</f>
        <v>1</v>
      </c>
      <c r="F23" s="14">
        <f>SUM(F21:F22)</f>
        <v>20</v>
      </c>
      <c r="G23" s="14">
        <f>SUM(G21:G22)</f>
        <v>20</v>
      </c>
      <c r="H23" s="15">
        <f t="shared" si="3"/>
        <v>1</v>
      </c>
      <c r="I23" s="14">
        <f>SUM(I21:I22)</f>
        <v>80</v>
      </c>
      <c r="J23" s="14">
        <f>SUM(J21:J22)</f>
        <v>71</v>
      </c>
      <c r="K23" s="16">
        <f t="shared" si="4"/>
        <v>0.8875</v>
      </c>
      <c r="L23" s="1">
        <f>L21+L22</f>
        <v>100</v>
      </c>
      <c r="M23" s="1">
        <f>M21+M22</f>
        <v>92</v>
      </c>
      <c r="N23" s="9">
        <f>M23/L23</f>
        <v>0.92</v>
      </c>
      <c r="O23" s="1"/>
      <c r="P23" s="1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</row>
    <row r="24" spans="1:29" s="38" customFormat="1" ht="17.25" customHeight="1">
      <c r="A24" s="11" t="s">
        <v>67</v>
      </c>
      <c r="B24" s="1" t="s">
        <v>33</v>
      </c>
      <c r="C24" s="1"/>
      <c r="D24" s="1"/>
      <c r="E24" s="8"/>
      <c r="F24" s="14">
        <v>10</v>
      </c>
      <c r="G24" s="14">
        <v>10</v>
      </c>
      <c r="H24" s="15">
        <f t="shared" si="3"/>
        <v>1</v>
      </c>
      <c r="I24" s="14">
        <v>40</v>
      </c>
      <c r="J24" s="14">
        <v>27</v>
      </c>
      <c r="K24" s="16">
        <f t="shared" si="4"/>
        <v>0.675</v>
      </c>
      <c r="L24" s="1">
        <v>34</v>
      </c>
      <c r="M24" s="1">
        <v>32</v>
      </c>
      <c r="N24" s="9">
        <f aca="true" t="shared" si="5" ref="N24:N55">M24/L24</f>
        <v>0.9411764705882353</v>
      </c>
      <c r="O24" s="1">
        <v>102</v>
      </c>
      <c r="P24" s="1">
        <v>98</v>
      </c>
      <c r="Q24" s="9">
        <f>P24/O24</f>
        <v>0.9607843137254902</v>
      </c>
      <c r="R24" s="17">
        <v>93</v>
      </c>
      <c r="S24" s="17">
        <v>89</v>
      </c>
      <c r="T24" s="9">
        <f>S24/R24</f>
        <v>0.956989247311828</v>
      </c>
      <c r="U24" s="9"/>
      <c r="V24" s="9"/>
      <c r="W24" s="9"/>
      <c r="X24" s="9"/>
      <c r="Y24" s="9"/>
      <c r="Z24" s="9"/>
      <c r="AA24" s="18">
        <v>5</v>
      </c>
      <c r="AB24" s="18">
        <v>5</v>
      </c>
      <c r="AC24" s="19">
        <f>AB24/AA24</f>
        <v>1</v>
      </c>
    </row>
    <row r="25" spans="1:29" s="38" customFormat="1" ht="17.25" customHeight="1">
      <c r="A25" s="12"/>
      <c r="B25" s="1" t="s">
        <v>34</v>
      </c>
      <c r="C25" s="1"/>
      <c r="D25" s="1"/>
      <c r="E25" s="8"/>
      <c r="F25" s="14">
        <v>10</v>
      </c>
      <c r="G25" s="14">
        <v>10</v>
      </c>
      <c r="H25" s="15">
        <f t="shared" si="3"/>
        <v>1</v>
      </c>
      <c r="I25" s="14">
        <v>40</v>
      </c>
      <c r="J25" s="14">
        <v>25</v>
      </c>
      <c r="K25" s="16">
        <f t="shared" si="4"/>
        <v>0.625</v>
      </c>
      <c r="L25" s="1">
        <v>26</v>
      </c>
      <c r="M25" s="1">
        <v>24</v>
      </c>
      <c r="N25" s="9">
        <f t="shared" si="5"/>
        <v>0.9230769230769231</v>
      </c>
      <c r="O25" s="1">
        <v>104</v>
      </c>
      <c r="P25" s="1">
        <v>101</v>
      </c>
      <c r="Q25" s="9">
        <f>P25/O25</f>
        <v>0.9711538461538461</v>
      </c>
      <c r="R25" s="17"/>
      <c r="S25" s="17"/>
      <c r="T25" s="9"/>
      <c r="U25" s="18">
        <v>43</v>
      </c>
      <c r="V25" s="18">
        <v>43</v>
      </c>
      <c r="W25" s="19">
        <f>V25/U25</f>
        <v>1</v>
      </c>
      <c r="X25" s="18">
        <v>6</v>
      </c>
      <c r="Y25" s="18">
        <v>6</v>
      </c>
      <c r="Z25" s="19">
        <f>Y25/X25</f>
        <v>1</v>
      </c>
      <c r="AA25" s="9"/>
      <c r="AB25" s="9"/>
      <c r="AC25" s="9"/>
    </row>
    <row r="26" spans="1:29" s="38" customFormat="1" ht="17.25" customHeight="1">
      <c r="A26" s="12"/>
      <c r="B26" s="1" t="s">
        <v>35</v>
      </c>
      <c r="C26" s="1"/>
      <c r="D26" s="1"/>
      <c r="E26" s="8"/>
      <c r="F26" s="14">
        <v>10</v>
      </c>
      <c r="G26" s="14">
        <v>10</v>
      </c>
      <c r="H26" s="15">
        <f t="shared" si="3"/>
        <v>1</v>
      </c>
      <c r="I26" s="14">
        <v>40</v>
      </c>
      <c r="J26" s="14">
        <v>33</v>
      </c>
      <c r="K26" s="16">
        <f t="shared" si="4"/>
        <v>0.825</v>
      </c>
      <c r="L26" s="1">
        <v>49</v>
      </c>
      <c r="M26" s="1">
        <v>37</v>
      </c>
      <c r="N26" s="9">
        <f t="shared" si="5"/>
        <v>0.7551020408163265</v>
      </c>
      <c r="O26" s="1"/>
      <c r="P26" s="1"/>
      <c r="Q26" s="9"/>
      <c r="R26" s="17"/>
      <c r="S26" s="17"/>
      <c r="T26" s="9"/>
      <c r="U26" s="9"/>
      <c r="V26" s="9"/>
      <c r="W26" s="9"/>
      <c r="X26" s="9"/>
      <c r="Y26" s="9"/>
      <c r="Z26" s="9"/>
      <c r="AA26" s="9"/>
      <c r="AB26" s="9"/>
      <c r="AC26" s="9"/>
    </row>
    <row r="27" spans="1:29" s="38" customFormat="1" ht="17.25" customHeight="1">
      <c r="A27" s="12"/>
      <c r="B27" s="1" t="s">
        <v>48</v>
      </c>
      <c r="C27" s="1"/>
      <c r="D27" s="1"/>
      <c r="E27" s="8"/>
      <c r="F27" s="14"/>
      <c r="G27" s="14"/>
      <c r="H27" s="15"/>
      <c r="I27" s="14"/>
      <c r="J27" s="14"/>
      <c r="K27" s="16"/>
      <c r="L27" s="1"/>
      <c r="M27" s="1"/>
      <c r="N27" s="9"/>
      <c r="O27" s="1">
        <v>93</v>
      </c>
      <c r="P27" s="1">
        <v>89</v>
      </c>
      <c r="Q27" s="9">
        <f aca="true" t="shared" si="6" ref="Q27:Q36">P27/O27</f>
        <v>0.956989247311828</v>
      </c>
      <c r="R27" s="17"/>
      <c r="S27" s="17"/>
      <c r="T27" s="9"/>
      <c r="U27" s="18">
        <v>30</v>
      </c>
      <c r="V27" s="18">
        <v>30</v>
      </c>
      <c r="W27" s="19">
        <f aca="true" t="shared" si="7" ref="W27:W36">V27/U27</f>
        <v>1</v>
      </c>
      <c r="X27" s="9"/>
      <c r="Y27" s="9"/>
      <c r="Z27" s="9"/>
      <c r="AA27" s="9"/>
      <c r="AB27" s="9"/>
      <c r="AC27" s="9"/>
    </row>
    <row r="28" spans="1:29" s="38" customFormat="1" ht="17.25" customHeight="1">
      <c r="A28" s="13"/>
      <c r="B28" s="1" t="s">
        <v>36</v>
      </c>
      <c r="C28" s="1"/>
      <c r="D28" s="1"/>
      <c r="E28" s="8"/>
      <c r="F28" s="14">
        <f>SUM(F24:F26)</f>
        <v>30</v>
      </c>
      <c r="G28" s="14">
        <f>SUM(G24:G26)</f>
        <v>30</v>
      </c>
      <c r="H28" s="15">
        <f>G28/F28</f>
        <v>1</v>
      </c>
      <c r="I28" s="14">
        <f>SUM(I24:I26)</f>
        <v>120</v>
      </c>
      <c r="J28" s="14">
        <f>SUM(J24:J26)</f>
        <v>85</v>
      </c>
      <c r="K28" s="16">
        <f>J28/I28</f>
        <v>0.7083333333333334</v>
      </c>
      <c r="L28" s="1">
        <f>SUM(L24:L26)</f>
        <v>109</v>
      </c>
      <c r="M28" s="1">
        <f>SUM(M24:M26)</f>
        <v>93</v>
      </c>
      <c r="N28" s="9">
        <f t="shared" si="5"/>
        <v>0.8532110091743119</v>
      </c>
      <c r="O28" s="1">
        <f>SUM(O24:O27)</f>
        <v>299</v>
      </c>
      <c r="P28" s="1">
        <f>SUM(P24:P27)</f>
        <v>288</v>
      </c>
      <c r="Q28" s="9">
        <f t="shared" si="6"/>
        <v>0.9632107023411371</v>
      </c>
      <c r="R28" s="17">
        <f>SUM(R24:R27)</f>
        <v>93</v>
      </c>
      <c r="S28" s="17">
        <f>SUM(S24:S27)</f>
        <v>89</v>
      </c>
      <c r="T28" s="9">
        <f aca="true" t="shared" si="8" ref="T28:T36">S28/R28</f>
        <v>0.956989247311828</v>
      </c>
      <c r="U28" s="18">
        <f>U24+U25+U26+U27</f>
        <v>73</v>
      </c>
      <c r="V28" s="18">
        <f>V24+V25+V26+V27</f>
        <v>73</v>
      </c>
      <c r="W28" s="19">
        <f t="shared" si="7"/>
        <v>1</v>
      </c>
      <c r="X28" s="18">
        <f>X24+X25+X26+X27</f>
        <v>6</v>
      </c>
      <c r="Y28" s="18">
        <f>Y24+Y25+Y26+Y27</f>
        <v>6</v>
      </c>
      <c r="Z28" s="19">
        <f aca="true" t="shared" si="9" ref="Z28:Z36">Y28/X28</f>
        <v>1</v>
      </c>
      <c r="AA28" s="18">
        <f>AA24+AA25+AA26+AA27</f>
        <v>5</v>
      </c>
      <c r="AB28" s="18">
        <f>AB24+AB25+AB26+AB27</f>
        <v>5</v>
      </c>
      <c r="AC28" s="19">
        <f>AB28/AA28</f>
        <v>1</v>
      </c>
    </row>
    <row r="29" spans="1:29" s="38" customFormat="1" ht="17.25" customHeight="1">
      <c r="A29" s="11" t="s">
        <v>68</v>
      </c>
      <c r="B29" s="14" t="s">
        <v>41</v>
      </c>
      <c r="C29" s="1" t="s">
        <v>50</v>
      </c>
      <c r="D29" s="1">
        <v>20</v>
      </c>
      <c r="E29" s="8">
        <f>D29/20</f>
        <v>1</v>
      </c>
      <c r="F29" s="14">
        <v>20</v>
      </c>
      <c r="G29" s="14">
        <v>20</v>
      </c>
      <c r="H29" s="15">
        <f aca="true" t="shared" si="10" ref="H29:H55">G29/F29</f>
        <v>1</v>
      </c>
      <c r="I29" s="14">
        <v>40</v>
      </c>
      <c r="J29" s="14">
        <v>36</v>
      </c>
      <c r="K29" s="16">
        <f aca="true" t="shared" si="11" ref="K29:K55">J29/I29</f>
        <v>0.9</v>
      </c>
      <c r="L29" s="18">
        <v>50</v>
      </c>
      <c r="M29" s="18">
        <v>43</v>
      </c>
      <c r="N29" s="9">
        <f t="shared" si="5"/>
        <v>0.86</v>
      </c>
      <c r="O29" s="1">
        <v>93</v>
      </c>
      <c r="P29" s="1">
        <v>92</v>
      </c>
      <c r="Q29" s="9">
        <f t="shared" si="6"/>
        <v>0.989247311827957</v>
      </c>
      <c r="R29" s="20">
        <v>155</v>
      </c>
      <c r="S29" s="20">
        <v>143</v>
      </c>
      <c r="T29" s="9">
        <f t="shared" si="8"/>
        <v>0.9225806451612903</v>
      </c>
      <c r="U29" s="18">
        <v>30</v>
      </c>
      <c r="V29" s="18">
        <v>30</v>
      </c>
      <c r="W29" s="19">
        <f t="shared" si="7"/>
        <v>1</v>
      </c>
      <c r="X29" s="18">
        <v>6</v>
      </c>
      <c r="Y29" s="18">
        <v>6</v>
      </c>
      <c r="Z29" s="19">
        <f t="shared" si="9"/>
        <v>1</v>
      </c>
      <c r="AA29" s="18">
        <v>5</v>
      </c>
      <c r="AB29" s="18">
        <v>5</v>
      </c>
      <c r="AC29" s="19">
        <f>AB29/AA29</f>
        <v>1</v>
      </c>
    </row>
    <row r="30" spans="1:29" s="38" customFormat="1" ht="17.25" customHeight="1">
      <c r="A30" s="12"/>
      <c r="B30" s="14" t="s">
        <v>42</v>
      </c>
      <c r="C30" s="1" t="s">
        <v>50</v>
      </c>
      <c r="D30" s="1">
        <v>20</v>
      </c>
      <c r="E30" s="8">
        <f>D30/20</f>
        <v>1</v>
      </c>
      <c r="F30" s="14">
        <v>20</v>
      </c>
      <c r="G30" s="14">
        <v>20</v>
      </c>
      <c r="H30" s="15">
        <f t="shared" si="10"/>
        <v>1</v>
      </c>
      <c r="I30" s="14">
        <v>40</v>
      </c>
      <c r="J30" s="14">
        <v>37</v>
      </c>
      <c r="K30" s="16">
        <f t="shared" si="11"/>
        <v>0.925</v>
      </c>
      <c r="L30" s="18">
        <v>50</v>
      </c>
      <c r="M30" s="18">
        <v>44</v>
      </c>
      <c r="N30" s="9">
        <f t="shared" si="5"/>
        <v>0.88</v>
      </c>
      <c r="O30" s="1">
        <v>93</v>
      </c>
      <c r="P30" s="1">
        <v>91</v>
      </c>
      <c r="Q30" s="9">
        <f t="shared" si="6"/>
        <v>0.978494623655914</v>
      </c>
      <c r="R30" s="20">
        <v>93</v>
      </c>
      <c r="S30" s="20">
        <v>90</v>
      </c>
      <c r="T30" s="9">
        <f t="shared" si="8"/>
        <v>0.967741935483871</v>
      </c>
      <c r="U30" s="9"/>
      <c r="V30" s="9"/>
      <c r="W30" s="9"/>
      <c r="X30" s="18">
        <v>6</v>
      </c>
      <c r="Y30" s="18">
        <v>6</v>
      </c>
      <c r="Z30" s="19">
        <f t="shared" si="9"/>
        <v>1</v>
      </c>
      <c r="AA30" s="9"/>
      <c r="AB30" s="9"/>
      <c r="AC30" s="9"/>
    </row>
    <row r="31" spans="1:29" s="38" customFormat="1" ht="17.25" customHeight="1">
      <c r="A31" s="12"/>
      <c r="B31" s="14" t="s">
        <v>43</v>
      </c>
      <c r="C31" s="1" t="s">
        <v>50</v>
      </c>
      <c r="D31" s="1">
        <v>20</v>
      </c>
      <c r="E31" s="8">
        <f>D31/20</f>
        <v>1</v>
      </c>
      <c r="F31" s="14">
        <v>10</v>
      </c>
      <c r="G31" s="14">
        <v>10</v>
      </c>
      <c r="H31" s="15">
        <f t="shared" si="10"/>
        <v>1</v>
      </c>
      <c r="I31" s="14">
        <v>40</v>
      </c>
      <c r="J31" s="14">
        <v>36</v>
      </c>
      <c r="K31" s="16">
        <f t="shared" si="11"/>
        <v>0.9</v>
      </c>
      <c r="L31" s="18">
        <v>50</v>
      </c>
      <c r="M31" s="18">
        <v>39</v>
      </c>
      <c r="N31" s="9">
        <f t="shared" si="5"/>
        <v>0.78</v>
      </c>
      <c r="O31" s="1">
        <v>25</v>
      </c>
      <c r="P31" s="1">
        <v>25</v>
      </c>
      <c r="Q31" s="9">
        <f t="shared" si="6"/>
        <v>1</v>
      </c>
      <c r="R31" s="20">
        <v>50</v>
      </c>
      <c r="S31" s="20">
        <v>50</v>
      </c>
      <c r="T31" s="9">
        <f t="shared" si="8"/>
        <v>1</v>
      </c>
      <c r="U31" s="18">
        <v>20</v>
      </c>
      <c r="V31" s="18">
        <v>20</v>
      </c>
      <c r="W31" s="19">
        <f t="shared" si="7"/>
        <v>1</v>
      </c>
      <c r="X31" s="18">
        <v>6</v>
      </c>
      <c r="Y31" s="18">
        <v>6</v>
      </c>
      <c r="Z31" s="19">
        <f t="shared" si="9"/>
        <v>1</v>
      </c>
      <c r="AA31" s="18">
        <v>1</v>
      </c>
      <c r="AB31" s="18">
        <v>1</v>
      </c>
      <c r="AC31" s="19">
        <f>AB31/AA31</f>
        <v>1</v>
      </c>
    </row>
    <row r="32" spans="1:29" s="38" customFormat="1" ht="17.25" customHeight="1">
      <c r="A32" s="12"/>
      <c r="B32" s="14" t="s">
        <v>44</v>
      </c>
      <c r="C32" s="10" t="s">
        <v>50</v>
      </c>
      <c r="D32" s="10">
        <v>20</v>
      </c>
      <c r="E32" s="8">
        <f>D32/20</f>
        <v>1</v>
      </c>
      <c r="F32" s="14">
        <v>10</v>
      </c>
      <c r="G32" s="14">
        <v>10</v>
      </c>
      <c r="H32" s="15">
        <f t="shared" si="10"/>
        <v>1</v>
      </c>
      <c r="I32" s="14">
        <v>40</v>
      </c>
      <c r="J32" s="14">
        <v>33</v>
      </c>
      <c r="K32" s="16">
        <f t="shared" si="11"/>
        <v>0.825</v>
      </c>
      <c r="L32" s="18">
        <v>50</v>
      </c>
      <c r="M32" s="18">
        <v>41</v>
      </c>
      <c r="N32" s="9">
        <f t="shared" si="5"/>
        <v>0.82</v>
      </c>
      <c r="O32" s="1">
        <v>35</v>
      </c>
      <c r="P32" s="1">
        <v>34</v>
      </c>
      <c r="Q32" s="9">
        <f t="shared" si="6"/>
        <v>0.9714285714285714</v>
      </c>
      <c r="R32" s="20">
        <v>35</v>
      </c>
      <c r="S32" s="20">
        <v>35</v>
      </c>
      <c r="T32" s="9">
        <f t="shared" si="8"/>
        <v>1</v>
      </c>
      <c r="U32" s="9"/>
      <c r="V32" s="9"/>
      <c r="W32" s="9"/>
      <c r="X32" s="18">
        <v>6</v>
      </c>
      <c r="Y32" s="18">
        <v>6</v>
      </c>
      <c r="Z32" s="19">
        <f t="shared" si="9"/>
        <v>1</v>
      </c>
      <c r="AA32" s="9"/>
      <c r="AB32" s="9"/>
      <c r="AC32" s="9"/>
    </row>
    <row r="33" spans="1:29" s="38" customFormat="1" ht="17.25" customHeight="1">
      <c r="A33" s="13"/>
      <c r="B33" s="1" t="s">
        <v>6</v>
      </c>
      <c r="C33" s="1">
        <v>80</v>
      </c>
      <c r="D33" s="1">
        <v>80</v>
      </c>
      <c r="E33" s="8">
        <f>D33/C33</f>
        <v>1</v>
      </c>
      <c r="F33" s="14">
        <f>SUM(F29:F32)</f>
        <v>60</v>
      </c>
      <c r="G33" s="14">
        <f>SUM(G29:G32)</f>
        <v>60</v>
      </c>
      <c r="H33" s="15">
        <f t="shared" si="10"/>
        <v>1</v>
      </c>
      <c r="I33" s="14">
        <f>SUM(I29:I32)</f>
        <v>160</v>
      </c>
      <c r="J33" s="14">
        <f>SUM(J29:J32)</f>
        <v>142</v>
      </c>
      <c r="K33" s="16">
        <f t="shared" si="11"/>
        <v>0.8875</v>
      </c>
      <c r="L33" s="14">
        <f>SUM(L29:L32)</f>
        <v>200</v>
      </c>
      <c r="M33" s="14">
        <f>SUM(M29:M32)</f>
        <v>167</v>
      </c>
      <c r="N33" s="9">
        <f t="shared" si="5"/>
        <v>0.835</v>
      </c>
      <c r="O33" s="1">
        <f>SUM(O29:O32)</f>
        <v>246</v>
      </c>
      <c r="P33" s="1">
        <f>SUM(P29:P32)</f>
        <v>242</v>
      </c>
      <c r="Q33" s="9">
        <f t="shared" si="6"/>
        <v>0.983739837398374</v>
      </c>
      <c r="R33" s="20">
        <f>SUM(R29:R32)</f>
        <v>333</v>
      </c>
      <c r="S33" s="20">
        <f>SUM(S29:S32)</f>
        <v>318</v>
      </c>
      <c r="T33" s="9">
        <f t="shared" si="8"/>
        <v>0.954954954954955</v>
      </c>
      <c r="U33" s="18">
        <f>U29+U30+U31+U32</f>
        <v>50</v>
      </c>
      <c r="V33" s="18">
        <f>V29+V30+V31+V32</f>
        <v>50</v>
      </c>
      <c r="W33" s="19">
        <f t="shared" si="7"/>
        <v>1</v>
      </c>
      <c r="X33" s="18">
        <f>X29+X30+X31+X32</f>
        <v>24</v>
      </c>
      <c r="Y33" s="18">
        <f>Y29+Y30+Y31+Y32</f>
        <v>24</v>
      </c>
      <c r="Z33" s="19">
        <f t="shared" si="9"/>
        <v>1</v>
      </c>
      <c r="AA33" s="18">
        <f>AA29+AA30+AA31+AA32</f>
        <v>6</v>
      </c>
      <c r="AB33" s="18">
        <f>AB29+AB30+AB31+AB32</f>
        <v>6</v>
      </c>
      <c r="AC33" s="19">
        <f>AB33/AA33</f>
        <v>1</v>
      </c>
    </row>
    <row r="34" spans="1:29" ht="17.25" customHeight="1">
      <c r="A34" s="11" t="s">
        <v>10</v>
      </c>
      <c r="B34" s="1" t="s">
        <v>9</v>
      </c>
      <c r="C34" s="1" t="s">
        <v>50</v>
      </c>
      <c r="D34" s="1">
        <v>20</v>
      </c>
      <c r="E34" s="8">
        <f>D34/20</f>
        <v>1</v>
      </c>
      <c r="F34" s="14">
        <v>40</v>
      </c>
      <c r="G34" s="14">
        <v>40</v>
      </c>
      <c r="H34" s="15">
        <f t="shared" si="10"/>
        <v>1</v>
      </c>
      <c r="I34" s="14">
        <v>40</v>
      </c>
      <c r="J34" s="14">
        <v>35</v>
      </c>
      <c r="K34" s="16">
        <f t="shared" si="11"/>
        <v>0.875</v>
      </c>
      <c r="L34" s="1">
        <v>50</v>
      </c>
      <c r="M34" s="1">
        <v>42</v>
      </c>
      <c r="N34" s="9">
        <f t="shared" si="5"/>
        <v>0.84</v>
      </c>
      <c r="O34" s="1">
        <v>66</v>
      </c>
      <c r="P34" s="1">
        <v>66</v>
      </c>
      <c r="Q34" s="9">
        <f t="shared" si="6"/>
        <v>1</v>
      </c>
      <c r="R34" s="20">
        <v>285</v>
      </c>
      <c r="S34" s="20">
        <v>284</v>
      </c>
      <c r="T34" s="9">
        <f t="shared" si="8"/>
        <v>0.9964912280701754</v>
      </c>
      <c r="U34" s="18">
        <v>32</v>
      </c>
      <c r="V34" s="18">
        <v>32</v>
      </c>
      <c r="W34" s="19">
        <f t="shared" si="7"/>
        <v>1</v>
      </c>
      <c r="X34" s="18">
        <v>9</v>
      </c>
      <c r="Y34" s="18">
        <v>9</v>
      </c>
      <c r="Z34" s="19">
        <f t="shared" si="9"/>
        <v>1</v>
      </c>
      <c r="AA34" s="18">
        <v>9</v>
      </c>
      <c r="AB34" s="18">
        <v>9</v>
      </c>
      <c r="AC34" s="19">
        <f>AB34/AA34</f>
        <v>1</v>
      </c>
    </row>
    <row r="35" spans="1:29" ht="17.25" customHeight="1">
      <c r="A35" s="12"/>
      <c r="B35" s="1" t="s">
        <v>7</v>
      </c>
      <c r="C35" s="1" t="s">
        <v>50</v>
      </c>
      <c r="D35" s="1">
        <v>20</v>
      </c>
      <c r="E35" s="8">
        <f>D35/20</f>
        <v>1</v>
      </c>
      <c r="F35" s="14">
        <v>20</v>
      </c>
      <c r="G35" s="14">
        <v>20</v>
      </c>
      <c r="H35" s="15">
        <f t="shared" si="10"/>
        <v>1</v>
      </c>
      <c r="I35" s="14">
        <v>40</v>
      </c>
      <c r="J35" s="14">
        <v>33</v>
      </c>
      <c r="K35" s="16">
        <f t="shared" si="11"/>
        <v>0.825</v>
      </c>
      <c r="L35" s="1">
        <v>50</v>
      </c>
      <c r="M35" s="1">
        <v>41</v>
      </c>
      <c r="N35" s="9">
        <f t="shared" si="5"/>
        <v>0.82</v>
      </c>
      <c r="O35" s="1">
        <v>46</v>
      </c>
      <c r="P35" s="1">
        <v>46</v>
      </c>
      <c r="Q35" s="9">
        <f t="shared" si="6"/>
        <v>1</v>
      </c>
      <c r="R35" s="20">
        <v>93</v>
      </c>
      <c r="S35" s="20">
        <v>88</v>
      </c>
      <c r="T35" s="9">
        <f t="shared" si="8"/>
        <v>0.946236559139785</v>
      </c>
      <c r="U35" s="18">
        <v>18</v>
      </c>
      <c r="V35" s="18">
        <v>18</v>
      </c>
      <c r="W35" s="19">
        <f t="shared" si="7"/>
        <v>1</v>
      </c>
      <c r="X35" s="18">
        <v>3</v>
      </c>
      <c r="Y35" s="18">
        <v>3</v>
      </c>
      <c r="Z35" s="19">
        <f t="shared" si="9"/>
        <v>1</v>
      </c>
      <c r="AA35" s="18">
        <v>3</v>
      </c>
      <c r="AB35" s="18">
        <v>3</v>
      </c>
      <c r="AC35" s="19">
        <f>AB35/AA35</f>
        <v>1</v>
      </c>
    </row>
    <row r="36" spans="1:29" ht="17.25" customHeight="1">
      <c r="A36" s="13"/>
      <c r="B36" s="10" t="s">
        <v>6</v>
      </c>
      <c r="C36" s="1">
        <v>40</v>
      </c>
      <c r="D36" s="1">
        <v>40</v>
      </c>
      <c r="E36" s="8">
        <f>D36/40</f>
        <v>1</v>
      </c>
      <c r="F36" s="14">
        <f>SUM(F34:F35)</f>
        <v>60</v>
      </c>
      <c r="G36" s="14">
        <f>SUM(G34:G35)</f>
        <v>60</v>
      </c>
      <c r="H36" s="15">
        <f t="shared" si="10"/>
        <v>1</v>
      </c>
      <c r="I36" s="14">
        <f>SUM(I34:I35)</f>
        <v>80</v>
      </c>
      <c r="J36" s="14">
        <f>SUM(J34:J35)</f>
        <v>68</v>
      </c>
      <c r="K36" s="16">
        <f t="shared" si="11"/>
        <v>0.85</v>
      </c>
      <c r="L36" s="1">
        <f>SUM(L34:L35)</f>
        <v>100</v>
      </c>
      <c r="M36" s="1">
        <f>SUM(M34:M35)</f>
        <v>83</v>
      </c>
      <c r="N36" s="9">
        <f t="shared" si="5"/>
        <v>0.83</v>
      </c>
      <c r="O36" s="1">
        <f>O34+O35</f>
        <v>112</v>
      </c>
      <c r="P36" s="1">
        <f>P34+P35</f>
        <v>112</v>
      </c>
      <c r="Q36" s="9">
        <f t="shared" si="6"/>
        <v>1</v>
      </c>
      <c r="R36" s="20">
        <f>R34+R35</f>
        <v>378</v>
      </c>
      <c r="S36" s="20">
        <f>S34+S35</f>
        <v>372</v>
      </c>
      <c r="T36" s="9">
        <f t="shared" si="8"/>
        <v>0.9841269841269841</v>
      </c>
      <c r="U36" s="18">
        <f>U34+U35</f>
        <v>50</v>
      </c>
      <c r="V36" s="18">
        <f>V34+V35</f>
        <v>50</v>
      </c>
      <c r="W36" s="19">
        <f t="shared" si="7"/>
        <v>1</v>
      </c>
      <c r="X36" s="18">
        <f>X34+X35</f>
        <v>12</v>
      </c>
      <c r="Y36" s="18">
        <f>Y34+Y35</f>
        <v>12</v>
      </c>
      <c r="Z36" s="19">
        <f t="shared" si="9"/>
        <v>1</v>
      </c>
      <c r="AA36" s="18">
        <f>AA34+AA35</f>
        <v>12</v>
      </c>
      <c r="AB36" s="18">
        <f>AB34+AB35</f>
        <v>12</v>
      </c>
      <c r="AC36" s="19">
        <f>AB36/AA36</f>
        <v>1</v>
      </c>
    </row>
    <row r="37" spans="1:29" ht="17.25" customHeight="1">
      <c r="A37" s="11" t="s">
        <v>22</v>
      </c>
      <c r="B37" s="14" t="s">
        <v>25</v>
      </c>
      <c r="C37" s="1" t="s">
        <v>50</v>
      </c>
      <c r="D37" s="1">
        <v>20</v>
      </c>
      <c r="E37" s="8">
        <f>D37/20</f>
        <v>1</v>
      </c>
      <c r="F37" s="14">
        <v>10</v>
      </c>
      <c r="G37" s="14">
        <v>10</v>
      </c>
      <c r="H37" s="15">
        <f t="shared" si="10"/>
        <v>1</v>
      </c>
      <c r="I37" s="14">
        <v>40</v>
      </c>
      <c r="J37" s="14">
        <v>33</v>
      </c>
      <c r="K37" s="16">
        <f t="shared" si="11"/>
        <v>0.825</v>
      </c>
      <c r="L37" s="1">
        <v>50</v>
      </c>
      <c r="M37" s="1">
        <v>43</v>
      </c>
      <c r="N37" s="9">
        <f t="shared" si="5"/>
        <v>0.86</v>
      </c>
      <c r="O37" s="1"/>
      <c r="P37" s="1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</row>
    <row r="38" spans="1:29" ht="17.25" customHeight="1">
      <c r="A38" s="12"/>
      <c r="B38" s="14" t="s">
        <v>7</v>
      </c>
      <c r="C38" s="1" t="s">
        <v>50</v>
      </c>
      <c r="D38" s="1">
        <v>20</v>
      </c>
      <c r="E38" s="8">
        <f>D38/20</f>
        <v>1</v>
      </c>
      <c r="F38" s="14">
        <v>10</v>
      </c>
      <c r="G38" s="14">
        <v>10</v>
      </c>
      <c r="H38" s="15">
        <f t="shared" si="10"/>
        <v>1</v>
      </c>
      <c r="I38" s="14">
        <v>40</v>
      </c>
      <c r="J38" s="14">
        <v>34</v>
      </c>
      <c r="K38" s="16">
        <f t="shared" si="11"/>
        <v>0.85</v>
      </c>
      <c r="L38" s="1">
        <v>50</v>
      </c>
      <c r="M38" s="1">
        <v>42</v>
      </c>
      <c r="N38" s="9">
        <f t="shared" si="5"/>
        <v>0.84</v>
      </c>
      <c r="O38" s="1"/>
      <c r="P38" s="1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</row>
    <row r="39" spans="1:29" ht="17.25" customHeight="1">
      <c r="A39" s="12"/>
      <c r="B39" s="14" t="s">
        <v>26</v>
      </c>
      <c r="C39" s="14">
        <v>5</v>
      </c>
      <c r="D39" s="14">
        <v>5</v>
      </c>
      <c r="E39" s="8">
        <f>D39/C39</f>
        <v>1</v>
      </c>
      <c r="F39" s="14">
        <v>10</v>
      </c>
      <c r="G39" s="14">
        <v>10</v>
      </c>
      <c r="H39" s="15">
        <f t="shared" si="10"/>
        <v>1</v>
      </c>
      <c r="I39" s="14">
        <v>40</v>
      </c>
      <c r="J39" s="14">
        <v>33</v>
      </c>
      <c r="K39" s="16">
        <f t="shared" si="11"/>
        <v>0.825</v>
      </c>
      <c r="L39" s="1">
        <v>50</v>
      </c>
      <c r="M39" s="1">
        <v>42</v>
      </c>
      <c r="N39" s="9">
        <f t="shared" si="5"/>
        <v>0.84</v>
      </c>
      <c r="O39" s="1"/>
      <c r="P39" s="1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</row>
    <row r="40" spans="1:29" ht="17.25" customHeight="1">
      <c r="A40" s="13"/>
      <c r="B40" s="21" t="s">
        <v>6</v>
      </c>
      <c r="C40" s="1">
        <v>45</v>
      </c>
      <c r="D40" s="1">
        <v>45</v>
      </c>
      <c r="E40" s="8">
        <f>D40/C40</f>
        <v>1</v>
      </c>
      <c r="F40" s="14">
        <f>SUM(F37:F39)</f>
        <v>30</v>
      </c>
      <c r="G40" s="14">
        <f>SUM(G37:G39)</f>
        <v>30</v>
      </c>
      <c r="H40" s="15">
        <f t="shared" si="10"/>
        <v>1</v>
      </c>
      <c r="I40" s="14">
        <f>SUM(I37:I39)</f>
        <v>120</v>
      </c>
      <c r="J40" s="14">
        <f>SUM(J37:J39)</f>
        <v>100</v>
      </c>
      <c r="K40" s="16">
        <f t="shared" si="11"/>
        <v>0.8333333333333334</v>
      </c>
      <c r="L40" s="1">
        <v>150</v>
      </c>
      <c r="M40" s="1">
        <f>SUM(M37:M39)</f>
        <v>127</v>
      </c>
      <c r="N40" s="9">
        <f t="shared" si="5"/>
        <v>0.8466666666666667</v>
      </c>
      <c r="O40" s="1"/>
      <c r="P40" s="1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</row>
    <row r="41" spans="1:29" s="38" customFormat="1" ht="17.25" customHeight="1">
      <c r="A41" s="11" t="s">
        <v>11</v>
      </c>
      <c r="B41" s="1" t="s">
        <v>9</v>
      </c>
      <c r="C41" s="1" t="s">
        <v>57</v>
      </c>
      <c r="D41" s="1">
        <v>5</v>
      </c>
      <c r="E41" s="8">
        <v>1</v>
      </c>
      <c r="F41" s="14">
        <v>10</v>
      </c>
      <c r="G41" s="14">
        <v>10</v>
      </c>
      <c r="H41" s="15">
        <f t="shared" si="10"/>
        <v>1</v>
      </c>
      <c r="I41" s="14">
        <v>40</v>
      </c>
      <c r="J41" s="14">
        <v>22</v>
      </c>
      <c r="K41" s="16">
        <f t="shared" si="11"/>
        <v>0.55</v>
      </c>
      <c r="L41" s="1">
        <v>50</v>
      </c>
      <c r="M41" s="1">
        <v>40</v>
      </c>
      <c r="N41" s="9">
        <f t="shared" si="5"/>
        <v>0.8</v>
      </c>
      <c r="O41" s="1"/>
      <c r="P41" s="1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</row>
    <row r="42" spans="1:29" s="38" customFormat="1" ht="17.25" customHeight="1">
      <c r="A42" s="12"/>
      <c r="B42" s="1" t="s">
        <v>7</v>
      </c>
      <c r="C42" s="1" t="s">
        <v>57</v>
      </c>
      <c r="D42" s="1">
        <v>5</v>
      </c>
      <c r="E42" s="8">
        <v>1</v>
      </c>
      <c r="F42" s="14">
        <v>10</v>
      </c>
      <c r="G42" s="14">
        <v>10</v>
      </c>
      <c r="H42" s="15">
        <f t="shared" si="10"/>
        <v>1</v>
      </c>
      <c r="I42" s="14">
        <v>40</v>
      </c>
      <c r="J42" s="14">
        <v>29</v>
      </c>
      <c r="K42" s="16">
        <f t="shared" si="11"/>
        <v>0.725</v>
      </c>
      <c r="L42" s="1">
        <v>50</v>
      </c>
      <c r="M42" s="1">
        <v>42</v>
      </c>
      <c r="N42" s="9">
        <f t="shared" si="5"/>
        <v>0.84</v>
      </c>
      <c r="O42" s="1"/>
      <c r="P42" s="1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</row>
    <row r="43" spans="1:29" s="38" customFormat="1" ht="17.25" customHeight="1">
      <c r="A43" s="12"/>
      <c r="B43" s="1" t="s">
        <v>8</v>
      </c>
      <c r="C43" s="1" t="s">
        <v>57</v>
      </c>
      <c r="D43" s="1">
        <v>5</v>
      </c>
      <c r="E43" s="8">
        <v>1</v>
      </c>
      <c r="F43" s="14">
        <v>10</v>
      </c>
      <c r="G43" s="14">
        <v>10</v>
      </c>
      <c r="H43" s="15">
        <f t="shared" si="10"/>
        <v>1</v>
      </c>
      <c r="I43" s="14">
        <v>40</v>
      </c>
      <c r="J43" s="14">
        <v>28</v>
      </c>
      <c r="K43" s="16">
        <f t="shared" si="11"/>
        <v>0.7</v>
      </c>
      <c r="L43" s="1">
        <v>50</v>
      </c>
      <c r="M43" s="1">
        <v>37</v>
      </c>
      <c r="N43" s="9">
        <f t="shared" si="5"/>
        <v>0.74</v>
      </c>
      <c r="O43" s="1"/>
      <c r="P43" s="1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</row>
    <row r="44" spans="1:29" s="38" customFormat="1" ht="17.25" customHeight="1">
      <c r="A44" s="12"/>
      <c r="B44" s="1" t="s">
        <v>12</v>
      </c>
      <c r="C44" s="1" t="s">
        <v>57</v>
      </c>
      <c r="D44" s="1">
        <v>5</v>
      </c>
      <c r="E44" s="8">
        <v>1</v>
      </c>
      <c r="F44" s="14">
        <v>10</v>
      </c>
      <c r="G44" s="14">
        <v>10</v>
      </c>
      <c r="H44" s="15">
        <f t="shared" si="10"/>
        <v>1</v>
      </c>
      <c r="I44" s="14">
        <v>40</v>
      </c>
      <c r="J44" s="14">
        <v>31</v>
      </c>
      <c r="K44" s="16">
        <f t="shared" si="11"/>
        <v>0.775</v>
      </c>
      <c r="L44" s="1">
        <v>50</v>
      </c>
      <c r="M44" s="1">
        <v>43</v>
      </c>
      <c r="N44" s="9">
        <f t="shared" si="5"/>
        <v>0.86</v>
      </c>
      <c r="O44" s="1"/>
      <c r="P44" s="1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</row>
    <row r="45" spans="1:29" s="38" customFormat="1" ht="17.25" customHeight="1">
      <c r="A45" s="13"/>
      <c r="B45" s="1" t="s">
        <v>6</v>
      </c>
      <c r="C45" s="1">
        <v>20</v>
      </c>
      <c r="D45" s="1">
        <f>D41+D42+D43+D44</f>
        <v>20</v>
      </c>
      <c r="E45" s="8">
        <f>D45/C45</f>
        <v>1</v>
      </c>
      <c r="F45" s="14">
        <f>SUM(F41:F44)</f>
        <v>40</v>
      </c>
      <c r="G45" s="14">
        <f>SUM(G41:G44)</f>
        <v>40</v>
      </c>
      <c r="H45" s="15">
        <f t="shared" si="10"/>
        <v>1</v>
      </c>
      <c r="I45" s="14">
        <f>SUM(I41:I44)</f>
        <v>160</v>
      </c>
      <c r="J45" s="14">
        <f>SUM(J41:J44)</f>
        <v>110</v>
      </c>
      <c r="K45" s="16">
        <f t="shared" si="11"/>
        <v>0.6875</v>
      </c>
      <c r="L45" s="1">
        <f>L41+L42+L43+L44</f>
        <v>200</v>
      </c>
      <c r="M45" s="1">
        <f>M41+M42+M43+M44</f>
        <v>162</v>
      </c>
      <c r="N45" s="9">
        <f t="shared" si="5"/>
        <v>0.81</v>
      </c>
      <c r="O45" s="1"/>
      <c r="P45" s="1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</row>
    <row r="46" spans="1:29" s="38" customFormat="1" ht="17.25" customHeight="1">
      <c r="A46" s="11" t="s">
        <v>19</v>
      </c>
      <c r="B46" s="14" t="s">
        <v>27</v>
      </c>
      <c r="C46" s="14">
        <v>5</v>
      </c>
      <c r="D46" s="14">
        <v>5</v>
      </c>
      <c r="E46" s="8">
        <f>D46/C46</f>
        <v>1</v>
      </c>
      <c r="F46" s="14"/>
      <c r="G46" s="14"/>
      <c r="H46" s="15"/>
      <c r="I46" s="14"/>
      <c r="J46" s="14"/>
      <c r="K46" s="16"/>
      <c r="L46" s="1"/>
      <c r="M46" s="1"/>
      <c r="N46" s="9"/>
      <c r="O46" s="1"/>
      <c r="P46" s="1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</row>
    <row r="47" spans="1:29" ht="17.25" customHeight="1">
      <c r="A47" s="12"/>
      <c r="B47" s="14" t="s">
        <v>26</v>
      </c>
      <c r="C47" s="1"/>
      <c r="D47" s="1"/>
      <c r="E47" s="8"/>
      <c r="F47" s="14">
        <v>10</v>
      </c>
      <c r="G47" s="14">
        <v>10</v>
      </c>
      <c r="H47" s="15">
        <f t="shared" si="10"/>
        <v>1</v>
      </c>
      <c r="I47" s="14">
        <v>40</v>
      </c>
      <c r="J47" s="14">
        <v>34</v>
      </c>
      <c r="K47" s="16">
        <f t="shared" si="11"/>
        <v>0.85</v>
      </c>
      <c r="L47" s="1">
        <v>50</v>
      </c>
      <c r="M47" s="1">
        <v>40</v>
      </c>
      <c r="N47" s="9">
        <f t="shared" si="5"/>
        <v>0.8</v>
      </c>
      <c r="O47" s="1"/>
      <c r="P47" s="1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</row>
    <row r="48" spans="1:29" ht="17.25" customHeight="1">
      <c r="A48" s="12"/>
      <c r="B48" s="14" t="s">
        <v>45</v>
      </c>
      <c r="C48" s="1"/>
      <c r="D48" s="1"/>
      <c r="E48" s="8"/>
      <c r="F48" s="14">
        <v>10</v>
      </c>
      <c r="G48" s="14">
        <v>10</v>
      </c>
      <c r="H48" s="15">
        <f t="shared" si="10"/>
        <v>1</v>
      </c>
      <c r="I48" s="14">
        <v>40</v>
      </c>
      <c r="J48" s="14">
        <v>36</v>
      </c>
      <c r="K48" s="16">
        <f t="shared" si="11"/>
        <v>0.9</v>
      </c>
      <c r="L48" s="1">
        <v>50</v>
      </c>
      <c r="M48" s="1">
        <v>40</v>
      </c>
      <c r="N48" s="9">
        <f t="shared" si="5"/>
        <v>0.8</v>
      </c>
      <c r="O48" s="1"/>
      <c r="P48" s="1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</row>
    <row r="49" spans="1:29" ht="17.25" customHeight="1">
      <c r="A49" s="12"/>
      <c r="B49" s="14" t="s">
        <v>46</v>
      </c>
      <c r="C49" s="1"/>
      <c r="D49" s="1"/>
      <c r="E49" s="8"/>
      <c r="F49" s="14">
        <v>10</v>
      </c>
      <c r="G49" s="14">
        <v>10</v>
      </c>
      <c r="H49" s="15">
        <f t="shared" si="10"/>
        <v>1</v>
      </c>
      <c r="I49" s="14">
        <v>40</v>
      </c>
      <c r="J49" s="14">
        <v>35</v>
      </c>
      <c r="K49" s="16">
        <f t="shared" si="11"/>
        <v>0.875</v>
      </c>
      <c r="L49" s="1">
        <v>50</v>
      </c>
      <c r="M49" s="1">
        <v>43</v>
      </c>
      <c r="N49" s="9">
        <f t="shared" si="5"/>
        <v>0.86</v>
      </c>
      <c r="O49" s="1"/>
      <c r="P49" s="1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</row>
    <row r="50" spans="1:29" ht="17.25" customHeight="1">
      <c r="A50" s="13"/>
      <c r="B50" s="10" t="s">
        <v>6</v>
      </c>
      <c r="C50" s="1">
        <v>5</v>
      </c>
      <c r="D50" s="1">
        <v>5</v>
      </c>
      <c r="E50" s="8">
        <f>D50/C50</f>
        <v>1</v>
      </c>
      <c r="F50" s="14">
        <f>SUM(F47:F49)</f>
        <v>30</v>
      </c>
      <c r="G50" s="14">
        <f>SUM(G47:G49)</f>
        <v>30</v>
      </c>
      <c r="H50" s="15">
        <f t="shared" si="10"/>
        <v>1</v>
      </c>
      <c r="I50" s="14">
        <f>SUM(I47:I49)</f>
        <v>120</v>
      </c>
      <c r="J50" s="14">
        <f>SUM(J47:J49)</f>
        <v>105</v>
      </c>
      <c r="K50" s="16">
        <f t="shared" si="11"/>
        <v>0.875</v>
      </c>
      <c r="L50" s="1">
        <f>SUM(L47:L49)</f>
        <v>150</v>
      </c>
      <c r="M50" s="1">
        <f>SUM(M47:M49)</f>
        <v>123</v>
      </c>
      <c r="N50" s="9">
        <f t="shared" si="5"/>
        <v>0.82</v>
      </c>
      <c r="O50" s="1"/>
      <c r="P50" s="1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</row>
    <row r="51" spans="1:29" ht="17.25" customHeight="1">
      <c r="A51" s="12" t="s">
        <v>20</v>
      </c>
      <c r="B51" s="14" t="s">
        <v>28</v>
      </c>
      <c r="C51" s="1">
        <v>5</v>
      </c>
      <c r="D51" s="1">
        <v>5</v>
      </c>
      <c r="E51" s="8">
        <f>D51/C51</f>
        <v>1</v>
      </c>
      <c r="F51" s="1">
        <v>10</v>
      </c>
      <c r="G51" s="1">
        <v>10</v>
      </c>
      <c r="H51" s="15">
        <f t="shared" si="10"/>
        <v>1</v>
      </c>
      <c r="I51" s="1">
        <v>40</v>
      </c>
      <c r="J51" s="1">
        <v>29</v>
      </c>
      <c r="K51" s="16">
        <f t="shared" si="11"/>
        <v>0.725</v>
      </c>
      <c r="L51" s="1">
        <v>50</v>
      </c>
      <c r="M51" s="1">
        <v>43</v>
      </c>
      <c r="N51" s="9">
        <f t="shared" si="5"/>
        <v>0.86</v>
      </c>
      <c r="O51" s="1"/>
      <c r="P51" s="1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</row>
    <row r="52" spans="1:29" ht="17.25" customHeight="1">
      <c r="A52" s="12"/>
      <c r="B52" s="14" t="s">
        <v>30</v>
      </c>
      <c r="C52" s="1"/>
      <c r="D52" s="1"/>
      <c r="E52" s="8"/>
      <c r="F52" s="1">
        <v>10</v>
      </c>
      <c r="G52" s="1">
        <v>10</v>
      </c>
      <c r="H52" s="15">
        <f t="shared" si="10"/>
        <v>1</v>
      </c>
      <c r="I52" s="1">
        <v>40</v>
      </c>
      <c r="J52" s="1">
        <v>35</v>
      </c>
      <c r="K52" s="16">
        <f t="shared" si="11"/>
        <v>0.875</v>
      </c>
      <c r="L52" s="1">
        <v>50</v>
      </c>
      <c r="M52" s="1">
        <v>44</v>
      </c>
      <c r="N52" s="9">
        <f t="shared" si="5"/>
        <v>0.88</v>
      </c>
      <c r="O52" s="1"/>
      <c r="P52" s="1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</row>
    <row r="53" spans="1:29" ht="17.25" customHeight="1">
      <c r="A53" s="12"/>
      <c r="B53" s="14" t="s">
        <v>29</v>
      </c>
      <c r="C53" s="1"/>
      <c r="D53" s="1"/>
      <c r="E53" s="8"/>
      <c r="F53" s="1">
        <v>10</v>
      </c>
      <c r="G53" s="1">
        <v>10</v>
      </c>
      <c r="H53" s="15">
        <f t="shared" si="10"/>
        <v>1</v>
      </c>
      <c r="I53" s="1">
        <v>40</v>
      </c>
      <c r="J53" s="1">
        <v>37</v>
      </c>
      <c r="K53" s="16">
        <f t="shared" si="11"/>
        <v>0.925</v>
      </c>
      <c r="L53" s="1">
        <v>50</v>
      </c>
      <c r="M53" s="1">
        <v>42</v>
      </c>
      <c r="N53" s="9">
        <f t="shared" si="5"/>
        <v>0.84</v>
      </c>
      <c r="O53" s="1"/>
      <c r="P53" s="1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</row>
    <row r="54" spans="1:29" ht="17.25" customHeight="1">
      <c r="A54" s="12"/>
      <c r="B54" s="14" t="s">
        <v>31</v>
      </c>
      <c r="C54" s="1">
        <v>5</v>
      </c>
      <c r="D54" s="1">
        <v>5</v>
      </c>
      <c r="E54" s="8">
        <f>D54/C54</f>
        <v>1</v>
      </c>
      <c r="F54" s="1">
        <v>10</v>
      </c>
      <c r="G54" s="1">
        <v>10</v>
      </c>
      <c r="H54" s="15">
        <f t="shared" si="10"/>
        <v>1</v>
      </c>
      <c r="I54" s="1">
        <v>40</v>
      </c>
      <c r="J54" s="1">
        <v>38</v>
      </c>
      <c r="K54" s="16">
        <f t="shared" si="11"/>
        <v>0.95</v>
      </c>
      <c r="L54" s="1">
        <v>50</v>
      </c>
      <c r="M54" s="1">
        <v>37</v>
      </c>
      <c r="N54" s="9">
        <f t="shared" si="5"/>
        <v>0.74</v>
      </c>
      <c r="O54" s="1"/>
      <c r="P54" s="1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</row>
    <row r="55" spans="1:29" ht="17.25" customHeight="1">
      <c r="A55" s="13"/>
      <c r="B55" s="10" t="s">
        <v>6</v>
      </c>
      <c r="C55" s="1">
        <f>C51+C54</f>
        <v>10</v>
      </c>
      <c r="D55" s="1">
        <f>D51+D54</f>
        <v>10</v>
      </c>
      <c r="E55" s="8">
        <f>D55/C55</f>
        <v>1</v>
      </c>
      <c r="F55" s="1">
        <f>F51+F52+F53+F54</f>
        <v>40</v>
      </c>
      <c r="G55" s="1">
        <f>G51+G52+G53+G54</f>
        <v>40</v>
      </c>
      <c r="H55" s="15">
        <f t="shared" si="10"/>
        <v>1</v>
      </c>
      <c r="I55" s="1">
        <f>I51+I52+I53+I54</f>
        <v>160</v>
      </c>
      <c r="J55" s="1">
        <f>J51+J52+J53+J54</f>
        <v>139</v>
      </c>
      <c r="K55" s="16">
        <f t="shared" si="11"/>
        <v>0.86875</v>
      </c>
      <c r="L55" s="1">
        <f>L51+L52+L53+L54</f>
        <v>200</v>
      </c>
      <c r="M55" s="1">
        <f>M51+M52+M53+M54</f>
        <v>166</v>
      </c>
      <c r="N55" s="9">
        <f t="shared" si="5"/>
        <v>0.83</v>
      </c>
      <c r="O55" s="1"/>
      <c r="P55" s="1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</row>
    <row r="56" spans="1:29" ht="17.25" customHeight="1">
      <c r="A56" s="11" t="s">
        <v>69</v>
      </c>
      <c r="B56" s="10" t="s">
        <v>51</v>
      </c>
      <c r="C56" s="1" t="s">
        <v>53</v>
      </c>
      <c r="D56" s="1">
        <v>20</v>
      </c>
      <c r="E56" s="8">
        <v>1</v>
      </c>
      <c r="F56" s="1"/>
      <c r="G56" s="1"/>
      <c r="H56" s="15"/>
      <c r="I56" s="1"/>
      <c r="J56" s="1"/>
      <c r="K56" s="16"/>
      <c r="L56" s="1"/>
      <c r="M56" s="1"/>
      <c r="N56" s="9"/>
      <c r="O56" s="1"/>
      <c r="P56" s="1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</row>
    <row r="57" spans="1:29" ht="17.25" customHeight="1">
      <c r="A57" s="12"/>
      <c r="B57" s="10" t="s">
        <v>12</v>
      </c>
      <c r="C57" s="1">
        <v>5</v>
      </c>
      <c r="D57" s="1">
        <v>5</v>
      </c>
      <c r="E57" s="8">
        <v>1</v>
      </c>
      <c r="F57" s="1"/>
      <c r="G57" s="1"/>
      <c r="H57" s="15"/>
      <c r="I57" s="1"/>
      <c r="J57" s="1"/>
      <c r="K57" s="16"/>
      <c r="L57" s="1"/>
      <c r="M57" s="1"/>
      <c r="N57" s="9"/>
      <c r="O57" s="1"/>
      <c r="P57" s="1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</row>
    <row r="58" spans="1:29" ht="17.25" customHeight="1">
      <c r="A58" s="13"/>
      <c r="B58" s="10" t="s">
        <v>52</v>
      </c>
      <c r="C58" s="1">
        <v>25</v>
      </c>
      <c r="D58" s="1">
        <v>25</v>
      </c>
      <c r="E58" s="8">
        <f>D58/C58</f>
        <v>1</v>
      </c>
      <c r="F58" s="1"/>
      <c r="G58" s="1"/>
      <c r="H58" s="15"/>
      <c r="I58" s="1"/>
      <c r="J58" s="1"/>
      <c r="K58" s="16"/>
      <c r="L58" s="1"/>
      <c r="M58" s="1"/>
      <c r="N58" s="9"/>
      <c r="O58" s="1"/>
      <c r="P58" s="1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</row>
    <row r="59" spans="1:29" ht="17.25" customHeight="1">
      <c r="A59" s="22" t="s">
        <v>13</v>
      </c>
      <c r="B59" s="23"/>
      <c r="C59" s="14" t="s">
        <v>70</v>
      </c>
      <c r="D59" s="14">
        <v>220</v>
      </c>
      <c r="E59" s="8">
        <f>D59/220</f>
        <v>1</v>
      </c>
      <c r="F59" s="24">
        <f>F9+F14+F18+F20+F23+F28+F33+F36+F40+F45+F50+F55+F58</f>
        <v>390</v>
      </c>
      <c r="G59" s="24">
        <f>G9+G14+G18+G20+G23+G28+G33+G36+G40+G45+G50+G55+G58</f>
        <v>390</v>
      </c>
      <c r="H59" s="25">
        <f>(G59/F59)*100%</f>
        <v>1</v>
      </c>
      <c r="I59" s="24">
        <f>I9+I14+I18+I20+I23+I28+I33+I36+I40+I45+I50+I55+I58</f>
        <v>1320</v>
      </c>
      <c r="J59" s="24">
        <f>J9+J14+J18+J20+J23+J28+J33+J36+J40+J45+J50+J55+J58</f>
        <v>1100</v>
      </c>
      <c r="K59" s="26">
        <f>(J59/I59)*100%</f>
        <v>0.8333333333333334</v>
      </c>
      <c r="L59" s="24">
        <f>L9+L14+L18+L20+L23+L28+L33+L36+L40+L45+L50+L55+L58</f>
        <v>1585</v>
      </c>
      <c r="M59" s="24">
        <f>M9+M14+M18+M20+M23+M28+M33+M36+M40+M45+M50+M55+M58</f>
        <v>1348</v>
      </c>
      <c r="N59" s="26">
        <f>(M59/L59)*100%</f>
        <v>0.8504731861198738</v>
      </c>
      <c r="O59" s="24">
        <v>657</v>
      </c>
      <c r="P59" s="24">
        <v>642</v>
      </c>
      <c r="Q59" s="26">
        <f>P59/O59</f>
        <v>0.9771689497716894</v>
      </c>
      <c r="R59" s="24">
        <v>804</v>
      </c>
      <c r="S59" s="24">
        <v>779</v>
      </c>
      <c r="T59" s="26">
        <f>(S59/R59)*100%</f>
        <v>0.9689054726368159</v>
      </c>
      <c r="U59" s="27">
        <f>U28+U33+U36</f>
        <v>173</v>
      </c>
      <c r="V59" s="27">
        <f>V28+V33+V36</f>
        <v>173</v>
      </c>
      <c r="W59" s="28">
        <f>V59/U59</f>
        <v>1</v>
      </c>
      <c r="X59" s="27">
        <f>X28+X33+X36</f>
        <v>42</v>
      </c>
      <c r="Y59" s="27">
        <f>Y28+Y33+Y36</f>
        <v>42</v>
      </c>
      <c r="Z59" s="28">
        <f>Y59/X59</f>
        <v>1</v>
      </c>
      <c r="AA59" s="27">
        <f>AA28+AA33+AA36</f>
        <v>23</v>
      </c>
      <c r="AB59" s="27">
        <f>AB28+AB33+AB36</f>
        <v>23</v>
      </c>
      <c r="AC59" s="28">
        <f>AB59/AA59</f>
        <v>1</v>
      </c>
    </row>
    <row r="60" spans="1:29" ht="17.25" customHeight="1">
      <c r="A60" s="29"/>
      <c r="B60" s="30"/>
      <c r="C60" s="14" t="s">
        <v>60</v>
      </c>
      <c r="D60" s="14">
        <v>55</v>
      </c>
      <c r="E60" s="8">
        <f>D60/55</f>
        <v>1</v>
      </c>
      <c r="F60" s="24"/>
      <c r="G60" s="24"/>
      <c r="H60" s="25"/>
      <c r="I60" s="24"/>
      <c r="J60" s="24"/>
      <c r="K60" s="26"/>
      <c r="L60" s="24"/>
      <c r="M60" s="24"/>
      <c r="N60" s="26"/>
      <c r="O60" s="24"/>
      <c r="P60" s="24"/>
      <c r="Q60" s="26"/>
      <c r="R60" s="24"/>
      <c r="S60" s="24"/>
      <c r="T60" s="26"/>
      <c r="U60" s="31"/>
      <c r="V60" s="31"/>
      <c r="W60" s="32"/>
      <c r="X60" s="31"/>
      <c r="Y60" s="31"/>
      <c r="Z60" s="32"/>
      <c r="AA60" s="31"/>
      <c r="AB60" s="31"/>
      <c r="AC60" s="32"/>
    </row>
    <row r="61" spans="1:29" ht="17.25" customHeight="1">
      <c r="A61" s="29"/>
      <c r="B61" s="30"/>
      <c r="C61" s="14" t="s">
        <v>58</v>
      </c>
      <c r="D61" s="14">
        <v>20</v>
      </c>
      <c r="E61" s="8">
        <f>D61/20</f>
        <v>1</v>
      </c>
      <c r="F61" s="24"/>
      <c r="G61" s="24"/>
      <c r="H61" s="25"/>
      <c r="I61" s="24"/>
      <c r="J61" s="24"/>
      <c r="K61" s="26"/>
      <c r="L61" s="24"/>
      <c r="M61" s="24"/>
      <c r="N61" s="26"/>
      <c r="O61" s="24"/>
      <c r="P61" s="24"/>
      <c r="Q61" s="26"/>
      <c r="R61" s="24"/>
      <c r="S61" s="24"/>
      <c r="T61" s="26"/>
      <c r="U61" s="31"/>
      <c r="V61" s="31"/>
      <c r="W61" s="32"/>
      <c r="X61" s="31"/>
      <c r="Y61" s="31"/>
      <c r="Z61" s="32"/>
      <c r="AA61" s="31"/>
      <c r="AB61" s="31"/>
      <c r="AC61" s="32"/>
    </row>
    <row r="62" spans="1:29" ht="17.25" customHeight="1">
      <c r="A62" s="33"/>
      <c r="B62" s="34"/>
      <c r="C62" s="14" t="s">
        <v>59</v>
      </c>
      <c r="D62" s="14">
        <v>20</v>
      </c>
      <c r="E62" s="8">
        <f>D62/20</f>
        <v>1</v>
      </c>
      <c r="F62" s="24"/>
      <c r="G62" s="24"/>
      <c r="H62" s="25"/>
      <c r="I62" s="24"/>
      <c r="J62" s="24"/>
      <c r="K62" s="26"/>
      <c r="L62" s="24"/>
      <c r="M62" s="24"/>
      <c r="N62" s="26"/>
      <c r="O62" s="24"/>
      <c r="P62" s="24"/>
      <c r="Q62" s="26"/>
      <c r="R62" s="24"/>
      <c r="S62" s="24"/>
      <c r="T62" s="26"/>
      <c r="U62" s="35"/>
      <c r="V62" s="35"/>
      <c r="W62" s="36"/>
      <c r="X62" s="35"/>
      <c r="Y62" s="35"/>
      <c r="Z62" s="36"/>
      <c r="AA62" s="35"/>
      <c r="AB62" s="35"/>
      <c r="AC62" s="36"/>
    </row>
    <row r="63" spans="1:29" ht="20.2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</row>
    <row r="64" spans="1:29" ht="20.2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</row>
    <row r="65" spans="1:29" ht="20.2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</row>
    <row r="66" spans="1:29" ht="20.2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</row>
    <row r="67" spans="1:29" ht="20.2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</row>
    <row r="68" spans="1:29" ht="20.2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</row>
    <row r="69" spans="1:29" ht="20.2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</row>
  </sheetData>
  <sheetProtection/>
  <mergeCells count="50">
    <mergeCell ref="F3:H3"/>
    <mergeCell ref="I3:K3"/>
    <mergeCell ref="L3:N3"/>
    <mergeCell ref="O3:Q3"/>
    <mergeCell ref="A3:A4"/>
    <mergeCell ref="B3:B4"/>
    <mergeCell ref="A2:AC2"/>
    <mergeCell ref="A5:A9"/>
    <mergeCell ref="A10:A14"/>
    <mergeCell ref="A19:A20"/>
    <mergeCell ref="A37:A40"/>
    <mergeCell ref="A56:A58"/>
    <mergeCell ref="A51:A55"/>
    <mergeCell ref="A46:A50"/>
    <mergeCell ref="A24:A28"/>
    <mergeCell ref="C3:E3"/>
    <mergeCell ref="F59:F62"/>
    <mergeCell ref="G59:G62"/>
    <mergeCell ref="A59:B62"/>
    <mergeCell ref="A21:A23"/>
    <mergeCell ref="A29:A33"/>
    <mergeCell ref="A34:A36"/>
    <mergeCell ref="A41:A45"/>
    <mergeCell ref="P59:P62"/>
    <mergeCell ref="Q59:Q62"/>
    <mergeCell ref="H59:H62"/>
    <mergeCell ref="I59:I62"/>
    <mergeCell ref="J59:J62"/>
    <mergeCell ref="K59:K62"/>
    <mergeCell ref="L59:L62"/>
    <mergeCell ref="Z59:Z62"/>
    <mergeCell ref="AA59:AA62"/>
    <mergeCell ref="R3:T3"/>
    <mergeCell ref="A15:A18"/>
    <mergeCell ref="R59:R62"/>
    <mergeCell ref="S59:S62"/>
    <mergeCell ref="T59:T62"/>
    <mergeCell ref="M59:M62"/>
    <mergeCell ref="N59:N62"/>
    <mergeCell ref="O59:O62"/>
    <mergeCell ref="AB59:AB62"/>
    <mergeCell ref="AC59:AC62"/>
    <mergeCell ref="U3:W3"/>
    <mergeCell ref="X3:Z3"/>
    <mergeCell ref="AA3:AC3"/>
    <mergeCell ref="U59:U62"/>
    <mergeCell ref="V59:V62"/>
    <mergeCell ref="W59:W62"/>
    <mergeCell ref="X59:X62"/>
    <mergeCell ref="Y59:Y62"/>
  </mergeCells>
  <conditionalFormatting sqref="B16:T58">
    <cfRule type="containsBlanks" priority="35" dxfId="1">
      <formula>LEN(TRIM(B16))=0</formula>
    </cfRule>
  </conditionalFormatting>
  <conditionalFormatting sqref="B5:T58 U5:AC23">
    <cfRule type="containsBlanks" priority="33" dxfId="2">
      <formula>LEN(TRIM(B5))=0</formula>
    </cfRule>
    <cfRule type="containsBlanks" priority="34" dxfId="1" stopIfTrue="1">
      <formula>LEN(TRIM(B5))=0</formula>
    </cfRule>
  </conditionalFormatting>
  <conditionalFormatting sqref="C5:T58 U5:AC23">
    <cfRule type="containsBlanks" priority="32" dxfId="0">
      <formula>LEN(TRIM(C5))=0</formula>
    </cfRule>
  </conditionalFormatting>
  <conditionalFormatting sqref="U24:Z24">
    <cfRule type="containsBlanks" priority="27" dxfId="2">
      <formula>LEN(TRIM(U24))=0</formula>
    </cfRule>
    <cfRule type="containsBlanks" priority="28" dxfId="1" stopIfTrue="1">
      <formula>LEN(TRIM(U24))=0</formula>
    </cfRule>
  </conditionalFormatting>
  <conditionalFormatting sqref="U24:Z24">
    <cfRule type="containsBlanks" priority="26" dxfId="0">
      <formula>LEN(TRIM(U24))=0</formula>
    </cfRule>
  </conditionalFormatting>
  <conditionalFormatting sqref="AA25:AC27">
    <cfRule type="containsBlanks" priority="24" dxfId="2">
      <formula>LEN(TRIM(AA25))=0</formula>
    </cfRule>
    <cfRule type="containsBlanks" priority="25" dxfId="1" stopIfTrue="1">
      <formula>LEN(TRIM(AA25))=0</formula>
    </cfRule>
  </conditionalFormatting>
  <conditionalFormatting sqref="AA25:AC27">
    <cfRule type="containsBlanks" priority="23" dxfId="0">
      <formula>LEN(TRIM(AA25))=0</formula>
    </cfRule>
  </conditionalFormatting>
  <conditionalFormatting sqref="U26:Z26">
    <cfRule type="containsBlanks" priority="21" dxfId="2">
      <formula>LEN(TRIM(U26))=0</formula>
    </cfRule>
    <cfRule type="containsBlanks" priority="22" dxfId="1" stopIfTrue="1">
      <formula>LEN(TRIM(U26))=0</formula>
    </cfRule>
  </conditionalFormatting>
  <conditionalFormatting sqref="U26:Z26">
    <cfRule type="containsBlanks" priority="20" dxfId="0">
      <formula>LEN(TRIM(U26))=0</formula>
    </cfRule>
  </conditionalFormatting>
  <conditionalFormatting sqref="X27:Z27">
    <cfRule type="containsBlanks" priority="18" dxfId="2">
      <formula>LEN(TRIM(X27))=0</formula>
    </cfRule>
    <cfRule type="containsBlanks" priority="19" dxfId="1" stopIfTrue="1">
      <formula>LEN(TRIM(X27))=0</formula>
    </cfRule>
  </conditionalFormatting>
  <conditionalFormatting sqref="X27:Z27">
    <cfRule type="containsBlanks" priority="17" dxfId="0">
      <formula>LEN(TRIM(X27))=0</formula>
    </cfRule>
  </conditionalFormatting>
  <conditionalFormatting sqref="U30:W30">
    <cfRule type="containsBlanks" priority="15" dxfId="2">
      <formula>LEN(TRIM(U30))=0</formula>
    </cfRule>
    <cfRule type="containsBlanks" priority="16" dxfId="1" stopIfTrue="1">
      <formula>LEN(TRIM(U30))=0</formula>
    </cfRule>
  </conditionalFormatting>
  <conditionalFormatting sqref="U30:W30">
    <cfRule type="containsBlanks" priority="14" dxfId="0">
      <formula>LEN(TRIM(U30))=0</formula>
    </cfRule>
  </conditionalFormatting>
  <conditionalFormatting sqref="U32:W32">
    <cfRule type="containsBlanks" priority="12" dxfId="2">
      <formula>LEN(TRIM(U32))=0</formula>
    </cfRule>
    <cfRule type="containsBlanks" priority="13" dxfId="1" stopIfTrue="1">
      <formula>LEN(TRIM(U32))=0</formula>
    </cfRule>
  </conditionalFormatting>
  <conditionalFormatting sqref="U32:W32">
    <cfRule type="containsBlanks" priority="11" dxfId="0">
      <formula>LEN(TRIM(U32))=0</formula>
    </cfRule>
  </conditionalFormatting>
  <conditionalFormatting sqref="AA30:AC30">
    <cfRule type="containsBlanks" priority="9" dxfId="2">
      <formula>LEN(TRIM(AA30))=0</formula>
    </cfRule>
    <cfRule type="containsBlanks" priority="10" dxfId="1" stopIfTrue="1">
      <formula>LEN(TRIM(AA30))=0</formula>
    </cfRule>
  </conditionalFormatting>
  <conditionalFormatting sqref="AA30:AC30">
    <cfRule type="containsBlanks" priority="8" dxfId="0">
      <formula>LEN(TRIM(AA30))=0</formula>
    </cfRule>
  </conditionalFormatting>
  <conditionalFormatting sqref="AA32:AC32">
    <cfRule type="containsBlanks" priority="6" dxfId="2">
      <formula>LEN(TRIM(AA32))=0</formula>
    </cfRule>
    <cfRule type="containsBlanks" priority="7" dxfId="1" stopIfTrue="1">
      <formula>LEN(TRIM(AA32))=0</formula>
    </cfRule>
  </conditionalFormatting>
  <conditionalFormatting sqref="AA32:AC32">
    <cfRule type="containsBlanks" priority="5" dxfId="0">
      <formula>LEN(TRIM(AA32))=0</formula>
    </cfRule>
  </conditionalFormatting>
  <conditionalFormatting sqref="U37:AC58">
    <cfRule type="containsBlanks" priority="4" dxfId="1">
      <formula>LEN(TRIM(U37))=0</formula>
    </cfRule>
  </conditionalFormatting>
  <conditionalFormatting sqref="U37:AC58">
    <cfRule type="containsBlanks" priority="2" dxfId="2">
      <formula>LEN(TRIM(U37))=0</formula>
    </cfRule>
    <cfRule type="containsBlanks" priority="3" dxfId="1" stopIfTrue="1">
      <formula>LEN(TRIM(U37))=0</formula>
    </cfRule>
  </conditionalFormatting>
  <conditionalFormatting sqref="U37:AC58">
    <cfRule type="containsBlanks" priority="1" dxfId="0">
      <formula>LEN(TRIM(U37))=0</formula>
    </cfRule>
  </conditionalFormatting>
  <printOptions horizontalCentered="1" verticalCentered="1"/>
  <pageMargins left="0.5905511811023623" right="0.5118110236220472" top="1.3385826771653544" bottom="1.0236220472440944" header="0.7086614173228347" footer="0.7086614173228347"/>
  <pageSetup horizontalDpi="600" verticalDpi="600" orientation="landscape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weidong1</dc:creator>
  <cp:keywords/>
  <dc:description/>
  <cp:lastModifiedBy>undefined</cp:lastModifiedBy>
  <cp:lastPrinted>2018-08-16T09:24:46Z</cp:lastPrinted>
  <dcterms:created xsi:type="dcterms:W3CDTF">1996-12-17T01:32:00Z</dcterms:created>
  <dcterms:modified xsi:type="dcterms:W3CDTF">2018-08-16T09:28:29Z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